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70" windowWidth="20115" windowHeight="7875" activeTab="0"/>
  </bookViews>
  <sheets>
    <sheet name="Overview EC" sheetId="1" r:id="rId1"/>
    <sheet name="Country Groups" sheetId="2" r:id="rId2"/>
    <sheet name="New Durations" sheetId="3" r:id="rId3"/>
    <sheet name="Overview EE" sheetId="4" r:id="rId4"/>
    <sheet name="NA" sheetId="5" state="hidden" r:id="rId5"/>
  </sheets>
  <definedNames>
    <definedName name="AwardedMOBgrant">'Overview EC'!$K$9</definedName>
    <definedName name="Awardedmobilityperiods">'Overview EC'!$J$9</definedName>
    <definedName name="AwardedOS">'Overview EC'!$N$9</definedName>
    <definedName name="AwardedSMgrant">'Overview EC'!$G$9</definedName>
    <definedName name="awardedtotalgrant">'Overview EC'!#REF!</definedName>
    <definedName name="AwardedTSgrant">'Overview EC'!$I$9</definedName>
    <definedName name="Countries">'Country Groups'!$G$2:$G$34</definedName>
    <definedName name="eligiblegrantuse">'Overview EC'!#REF!</definedName>
    <definedName name="esttotalgrantuse">'Overview EC'!#REF!</definedName>
    <definedName name="esttotalMobgrant">'Overview EC'!$K$16</definedName>
    <definedName name="Grantbalance">'Overview EC'!$K$16</definedName>
    <definedName name="kriips">'NA'!$A$1:$A$3</definedName>
    <definedName name="no">'NA'!$A$1:$A$2</definedName>
    <definedName name="Paymentreceived">'Overview EC'!$P$22</definedName>
    <definedName name="Plannedmobilityperiods">'Overview EC'!$J$19</definedName>
    <definedName name="PlannedSMgrantuse">'Overview EC'!$G$19</definedName>
    <definedName name="Plannedtotalgrantuse">'Overview EC'!$K$19</definedName>
    <definedName name="PlannedTSgrantuse">'Overview EC'!$I$19</definedName>
    <definedName name="_xlnm.Print_Area" localSheetId="2">'New Durations'!$A$1:$E$23</definedName>
    <definedName name="Realisedmobilityperiods">'Overview EC'!$J$14</definedName>
    <definedName name="RealisedSMgrant">'Overview EC'!$G$14</definedName>
    <definedName name="Realisedtotalgrant">'Overview EC'!$K$14</definedName>
    <definedName name="RealisedTSgrant">'Overview EC'!$I$14</definedName>
    <definedName name="RecalulatedOS">'Overview EC'!$N$15</definedName>
    <definedName name="RecalulatedOSaftertransfers">'Overview EC'!$N$16</definedName>
    <definedName name="RecalulatedrealOSaftertransfers">'Overview EC'!$N$14</definedName>
    <definedName name="Requestedadditionalgrant">'Overview EC'!#REF!</definedName>
    <definedName name="SMaftertransfer">'Overview EC'!$G$13</definedName>
    <definedName name="SMgrantbalance">'Overview EC'!$G$16</definedName>
    <definedName name="STaftertransfer">'Overview EC'!$I$13</definedName>
    <definedName name="toSMfromOS">'Overview EC'!$G$12</definedName>
    <definedName name="toSMfromST">'Overview EC'!$G$11</definedName>
    <definedName name="toSMPfromOS">'Overview EC'!$E$12</definedName>
    <definedName name="toSMPfromSMS">'Overview EC'!$E$10</definedName>
    <definedName name="toSMPfromST">'Overview EC'!$E$11</definedName>
    <definedName name="toSMSfromOS">'Overview EC'!$C$12</definedName>
    <definedName name="toSMSfromSMP">'Overview EC'!$C$10</definedName>
    <definedName name="toSMSfromST">'Overview EC'!$C$11</definedName>
    <definedName name="toSTfromOS">'Overview EC'!$I$12</definedName>
    <definedName name="TSgrantbalance">'Overview EC'!$I$16</definedName>
    <definedName name="tühi">'NA'!$A$1:$A$3</definedName>
    <definedName name="YES">#REF!</definedName>
  </definedNames>
  <calcPr fullCalcOnLoad="1"/>
</workbook>
</file>

<file path=xl/comments1.xml><?xml version="1.0" encoding="utf-8"?>
<comments xmlns="http://schemas.openxmlformats.org/spreadsheetml/2006/main">
  <authors>
    <author>T?th Tibor</author>
    <author>dell-debrecen</author>
    <author>GEHRINGER Johannes (EAC)</author>
    <author>Katriin Ranniku</author>
  </authors>
  <commentList>
    <comment ref="Q17" authorId="0">
      <text>
        <r>
          <rPr>
            <sz val="9"/>
            <rFont val="Tahoma"/>
            <family val="2"/>
          </rPr>
          <t>if negative: pay back to NA, 
if positive: request for more funds</t>
        </r>
      </text>
    </comment>
    <comment ref="Q18" authorId="1">
      <text>
        <r>
          <rPr>
            <sz val="9"/>
            <rFont val="Tahoma"/>
            <family val="2"/>
          </rPr>
          <t>As per the latest valid grant agreement</t>
        </r>
      </text>
    </comment>
    <comment ref="K17" authorId="2">
      <text>
        <r>
          <rPr>
            <b/>
            <sz val="9"/>
            <rFont val="Tahoma"/>
            <family val="2"/>
          </rPr>
          <t>GEHRINGER Johannes (EAC):</t>
        </r>
        <r>
          <rPr>
            <sz val="9"/>
            <rFont val="Tahoma"/>
            <family val="2"/>
          </rPr>
          <t xml:space="preserve">
If negative value, to be reimbursed to NA; if positive value, request for additional funds compared to latest version of the grant agreement from NA</t>
        </r>
      </text>
    </comment>
    <comment ref="D4" authorId="3">
      <text>
        <r>
          <rPr>
            <b/>
            <sz val="9"/>
            <rFont val="Tahoma"/>
            <family val="2"/>
          </rPr>
          <t>Katriin Ranniku:</t>
        </r>
        <r>
          <rPr>
            <sz val="9"/>
            <rFont val="Tahoma"/>
            <family val="2"/>
          </rPr>
          <t xml:space="preserve">
date</t>
        </r>
      </text>
    </comment>
    <comment ref="B5" authorId="3">
      <text>
        <r>
          <rPr>
            <b/>
            <sz val="9"/>
            <rFont val="Tahoma"/>
            <family val="2"/>
          </rPr>
          <t>Katriin Ranniku:</t>
        </r>
        <r>
          <rPr>
            <sz val="9"/>
            <rFont val="Tahoma"/>
            <family val="2"/>
          </rPr>
          <t xml:space="preserve">
choose one</t>
        </r>
      </text>
    </comment>
  </commentList>
</comments>
</file>

<file path=xl/comments4.xml><?xml version="1.0" encoding="utf-8"?>
<comments xmlns="http://schemas.openxmlformats.org/spreadsheetml/2006/main">
  <authors>
    <author>Katriin Ranniku</author>
    <author>T?th Tibor</author>
  </authors>
  <commentList>
    <comment ref="E5" authorId="0">
      <text>
        <r>
          <rPr>
            <b/>
            <sz val="9"/>
            <rFont val="Tahoma"/>
            <family val="2"/>
          </rPr>
          <t>Katriin Ranniku:</t>
        </r>
        <r>
          <rPr>
            <sz val="9"/>
            <rFont val="Tahoma"/>
            <family val="2"/>
          </rPr>
          <t xml:space="preserve">
date</t>
        </r>
      </text>
    </comment>
    <comment ref="C6" authorId="0">
      <text>
        <r>
          <rPr>
            <b/>
            <sz val="9"/>
            <rFont val="Tahoma"/>
            <family val="2"/>
          </rPr>
          <t>Katriin Ranniku:</t>
        </r>
        <r>
          <rPr>
            <sz val="9"/>
            <rFont val="Tahoma"/>
            <family val="2"/>
          </rPr>
          <t xml:space="preserve">
choose one</t>
        </r>
      </text>
    </comment>
    <comment ref="C20" authorId="1">
      <text>
        <r>
          <rPr>
            <sz val="9"/>
            <rFont val="Tahoma"/>
            <family val="2"/>
          </rPr>
          <t>if negative: pay back to NA, 
if positive: request for more funds</t>
        </r>
      </text>
    </comment>
  </commentList>
</comments>
</file>

<file path=xl/sharedStrings.xml><?xml version="1.0" encoding="utf-8"?>
<sst xmlns="http://schemas.openxmlformats.org/spreadsheetml/2006/main" count="312" uniqueCount="174">
  <si>
    <t>grant</t>
  </si>
  <si>
    <t>MOBILITIES</t>
  </si>
  <si>
    <t>from SMP:</t>
  </si>
  <si>
    <t>from OS:</t>
  </si>
  <si>
    <t>from ST:</t>
  </si>
  <si>
    <t>Staff mobilty (ST)</t>
  </si>
  <si>
    <t>Student mobility (SM)</t>
  </si>
  <si>
    <t>Study periods (SMS)</t>
  </si>
  <si>
    <t>Traineeships (SMP)</t>
  </si>
  <si>
    <t>from SMS:</t>
  </si>
  <si>
    <t>calculated value with error</t>
  </si>
  <si>
    <t>Groups</t>
  </si>
  <si>
    <t>New SMS</t>
  </si>
  <si>
    <t>New SMP</t>
  </si>
  <si>
    <t>New SM</t>
  </si>
  <si>
    <t>Outermost regions</t>
  </si>
  <si>
    <t>Requested grant</t>
  </si>
  <si>
    <t>New STA</t>
  </si>
  <si>
    <t>New STT</t>
  </si>
  <si>
    <t>New ST</t>
  </si>
  <si>
    <t>Country SM groups</t>
  </si>
  <si>
    <t>Grant</t>
  </si>
  <si>
    <t>Country ST groups</t>
  </si>
  <si>
    <t>Countrycode</t>
  </si>
  <si>
    <t>Country</t>
  </si>
  <si>
    <t>SM Group</t>
  </si>
  <si>
    <t>ST Group</t>
  </si>
  <si>
    <t>Group 1</t>
  </si>
  <si>
    <t>STGroup 1</t>
  </si>
  <si>
    <t>AT</t>
  </si>
  <si>
    <t>Austria</t>
  </si>
  <si>
    <t>STGroup 2</t>
  </si>
  <si>
    <t>Group 2</t>
  </si>
  <si>
    <t>BE</t>
  </si>
  <si>
    <t>Belgium</t>
  </si>
  <si>
    <t>Group 3</t>
  </si>
  <si>
    <t>STGroup 3</t>
  </si>
  <si>
    <t>BG</t>
  </si>
  <si>
    <t>Bulgaria</t>
  </si>
  <si>
    <t>STGroup 4</t>
  </si>
  <si>
    <t>CY</t>
  </si>
  <si>
    <t>Cyprus</t>
  </si>
  <si>
    <t>CZ</t>
  </si>
  <si>
    <t>Czech Republic</t>
  </si>
  <si>
    <t>DE</t>
  </si>
  <si>
    <t>Germany</t>
  </si>
  <si>
    <t>DK</t>
  </si>
  <si>
    <t>Denmark</t>
  </si>
  <si>
    <t>EE</t>
  </si>
  <si>
    <t>Estonia</t>
  </si>
  <si>
    <t>EL</t>
  </si>
  <si>
    <t>Greece</t>
  </si>
  <si>
    <t>ES</t>
  </si>
  <si>
    <t>Spain</t>
  </si>
  <si>
    <t>FI</t>
  </si>
  <si>
    <t>Finland</t>
  </si>
  <si>
    <t>FR</t>
  </si>
  <si>
    <t>France</t>
  </si>
  <si>
    <t>GB</t>
  </si>
  <si>
    <t>United Kingdom</t>
  </si>
  <si>
    <t>HR</t>
  </si>
  <si>
    <t>Croatia</t>
  </si>
  <si>
    <t>HU</t>
  </si>
  <si>
    <t>Hungary</t>
  </si>
  <si>
    <t>IE</t>
  </si>
  <si>
    <t>Ireland</t>
  </si>
  <si>
    <t>IS</t>
  </si>
  <si>
    <t>Iceland</t>
  </si>
  <si>
    <t>IT</t>
  </si>
  <si>
    <t>Italy</t>
  </si>
  <si>
    <t>LI</t>
  </si>
  <si>
    <t>Liechtenstein</t>
  </si>
  <si>
    <t>LT</t>
  </si>
  <si>
    <t>Lithuania</t>
  </si>
  <si>
    <t>LU</t>
  </si>
  <si>
    <t>Luxembourg</t>
  </si>
  <si>
    <t>LV</t>
  </si>
  <si>
    <t>Latvia</t>
  </si>
  <si>
    <t>MK</t>
  </si>
  <si>
    <t>FYR Macedonia</t>
  </si>
  <si>
    <t>MT</t>
  </si>
  <si>
    <t>Malta</t>
  </si>
  <si>
    <t>NL</t>
  </si>
  <si>
    <t>Netherlands</t>
  </si>
  <si>
    <t>NO</t>
  </si>
  <si>
    <t>Norway</t>
  </si>
  <si>
    <t>PL</t>
  </si>
  <si>
    <t>Poland</t>
  </si>
  <si>
    <t>PT</t>
  </si>
  <si>
    <t>Portugal</t>
  </si>
  <si>
    <t>RO</t>
  </si>
  <si>
    <t>Romania</t>
  </si>
  <si>
    <t>SE</t>
  </si>
  <si>
    <t>Sweden</t>
  </si>
  <si>
    <t>SI</t>
  </si>
  <si>
    <t>Slovenia</t>
  </si>
  <si>
    <t>SK</t>
  </si>
  <si>
    <t>Slovakia</t>
  </si>
  <si>
    <t>TR</t>
  </si>
  <si>
    <t>Turkey</t>
  </si>
  <si>
    <t>SM Group 1 countries</t>
  </si>
  <si>
    <t>SM Group 2 countries</t>
  </si>
  <si>
    <t>SM Group 3 countries</t>
  </si>
  <si>
    <t>ST Group 1 countries</t>
  </si>
  <si>
    <t>ST Group 2 countries</t>
  </si>
  <si>
    <t>ST Group 3 countries</t>
  </si>
  <si>
    <t>ST Group 4 countries</t>
  </si>
  <si>
    <t>KA103 HE interim report</t>
  </si>
  <si>
    <t>Online Linguistic Support 
(OLS)</t>
  </si>
  <si>
    <t>number</t>
  </si>
  <si>
    <t>OLS assessment licences allocated</t>
  </si>
  <si>
    <t>OLS assessment licences used</t>
  </si>
  <si>
    <t>TOTAL GRANT</t>
  </si>
  <si>
    <t>Input by Beneficiary coordinator</t>
  </si>
  <si>
    <t>Activity Type</t>
  </si>
  <si>
    <t>Calculated data</t>
  </si>
  <si>
    <r>
      <rPr>
        <b/>
        <sz val="8"/>
        <rFont val="Calibri"/>
        <family val="2"/>
      </rPr>
      <t>Awarded</t>
    </r>
    <r>
      <rPr>
        <sz val="8"/>
        <rFont val="Calibri"/>
        <family val="2"/>
      </rPr>
      <t xml:space="preserve"> mobility numbers and grants 
(as in the grant agreement)</t>
    </r>
  </si>
  <si>
    <r>
      <rPr>
        <b/>
        <sz val="8"/>
        <rFont val="Calibri"/>
        <family val="2"/>
      </rPr>
      <t>Transfers</t>
    </r>
    <r>
      <rPr>
        <sz val="8"/>
        <rFont val="Calibri"/>
        <family val="2"/>
      </rPr>
      <t xml:space="preserve"> of the funds 
(between budget items)</t>
    </r>
  </si>
  <si>
    <t>Total mobility</t>
  </si>
  <si>
    <t>Additional language course licences requested</t>
  </si>
  <si>
    <t>OLS language course licences allocated</t>
  </si>
  <si>
    <t>OLS language course licences used</t>
  </si>
  <si>
    <t>OLS language course licences planned to be used</t>
  </si>
  <si>
    <t>OLS assessment licences planned to be used 
from the allocated licenses</t>
  </si>
  <si>
    <t>Additional assessment licences requested</t>
  </si>
  <si>
    <t>OS calculation based on sum of achieved mobilities + planned mobilities: 
up to the 100th participant: 350 EUR per participant + beyond the 100th participant: 200 EUR per additional participant (mobility).
If the sum of achieved mobilities + planned mobilities is greater than the 90% of the awarded OS grant, no recalculation is neccessary. The OS amount is capped by the maximum available OS amount (after transfers to other budget items).</t>
  </si>
  <si>
    <t>OS calculation based on sum of mobility numbers: up to the 100th participant: 350 EUR per participant + beyond the 100th participant: 200 EUR per additional participant (mobility).</t>
  </si>
  <si>
    <t>Transfers from OS (max. 50%):</t>
  </si>
  <si>
    <r>
      <rPr>
        <b/>
        <sz val="8"/>
        <rFont val="Calibri"/>
        <family val="2"/>
      </rPr>
      <t>OS after transfers</t>
    </r>
    <r>
      <rPr>
        <sz val="8"/>
        <rFont val="Calibri"/>
        <family val="2"/>
      </rPr>
      <t>:</t>
    </r>
  </si>
  <si>
    <t>missing or mistyped value</t>
  </si>
  <si>
    <r>
      <rPr>
        <b/>
        <sz val="8"/>
        <rFont val="Calibri"/>
        <family val="2"/>
      </rPr>
      <t>OS calculated for achieved mobilities</t>
    </r>
    <r>
      <rPr>
        <sz val="8"/>
        <rFont val="Calibri"/>
        <family val="2"/>
      </rPr>
      <t xml:space="preserve"> (capped by  max. OS available + 90% rule):</t>
    </r>
  </si>
  <si>
    <r>
      <rPr>
        <b/>
        <sz val="8"/>
        <rFont val="Calibri"/>
        <family val="2"/>
      </rPr>
      <t>OS calculated for achieved and planned mobilities</t>
    </r>
    <r>
      <rPr>
        <sz val="8"/>
        <rFont val="Calibri"/>
        <family val="2"/>
      </rPr>
      <t xml:space="preserve"> (capped + 90% rule):</t>
    </r>
  </si>
  <si>
    <r>
      <rPr>
        <b/>
        <sz val="8"/>
        <rFont val="Calibri"/>
        <family val="2"/>
      </rPr>
      <t xml:space="preserve">Awarded </t>
    </r>
    <r>
      <rPr>
        <sz val="8"/>
        <rFont val="Calibri"/>
        <family val="2"/>
      </rPr>
      <t>mobility number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>and</t>
    </r>
    <r>
      <rPr>
        <b/>
        <sz val="8"/>
        <rFont val="Calibri"/>
        <family val="2"/>
      </rPr>
      <t xml:space="preserve"> </t>
    </r>
    <r>
      <rPr>
        <sz val="8"/>
        <rFont val="Calibri"/>
        <family val="2"/>
      </rPr>
      <t xml:space="preserve">grants
</t>
    </r>
    <r>
      <rPr>
        <b/>
        <sz val="8"/>
        <rFont val="Calibri"/>
        <family val="2"/>
      </rPr>
      <t>after transfers</t>
    </r>
  </si>
  <si>
    <r>
      <rPr>
        <b/>
        <sz val="8"/>
        <rFont val="Calibri"/>
        <family val="2"/>
      </rPr>
      <t xml:space="preserve">Awarded </t>
    </r>
    <r>
      <rPr>
        <sz val="8"/>
        <rFont val="Calibri"/>
        <family val="2"/>
      </rPr>
      <t xml:space="preserve">mobility number and grants
</t>
    </r>
    <r>
      <rPr>
        <b/>
        <sz val="8"/>
        <rFont val="Calibri"/>
        <family val="2"/>
      </rPr>
      <t>after transfers</t>
    </r>
  </si>
  <si>
    <t xml:space="preserve"> </t>
  </si>
  <si>
    <t>Awarded OS grant:</t>
  </si>
  <si>
    <t>Additional student mobilities</t>
  </si>
  <si>
    <t>Additional staff mobilities</t>
  </si>
  <si>
    <r>
      <rPr>
        <b/>
        <sz val="8"/>
        <rFont val="Calibri"/>
        <family val="2"/>
      </rPr>
      <t>Achieved</t>
    </r>
    <r>
      <rPr>
        <sz val="8"/>
        <rFont val="Calibri"/>
        <family val="2"/>
      </rPr>
      <t xml:space="preserve"> mobility numbers and grant use</t>
    </r>
    <r>
      <rPr>
        <sz val="8"/>
        <rFont val="Calibri"/>
        <family val="2"/>
      </rPr>
      <t xml:space="preserve"> (in MT+)</t>
    </r>
  </si>
  <si>
    <r>
      <rPr>
        <b/>
        <sz val="8"/>
        <rFont val="Calibri"/>
        <family val="2"/>
      </rPr>
      <t>Planned</t>
    </r>
    <r>
      <rPr>
        <sz val="8"/>
        <rFont val="Calibri"/>
        <family val="2"/>
      </rPr>
      <t xml:space="preserve"> (</t>
    </r>
    <r>
      <rPr>
        <b/>
        <sz val="8"/>
        <rFont val="Calibri"/>
        <family val="2"/>
      </rPr>
      <t>to be achieved</t>
    </r>
    <r>
      <rPr>
        <sz val="8"/>
        <rFont val="Calibri"/>
        <family val="2"/>
      </rPr>
      <t>) mobility numbers 
and grant use</t>
    </r>
  </si>
  <si>
    <r>
      <rPr>
        <b/>
        <sz val="8"/>
        <rFont val="Calibri"/>
        <family val="2"/>
      </rPr>
      <t xml:space="preserve">Achieved and planned </t>
    </r>
    <r>
      <rPr>
        <sz val="8"/>
        <rFont val="Calibri"/>
        <family val="2"/>
      </rPr>
      <t>mobility numbers 
and grant use</t>
    </r>
  </si>
  <si>
    <r>
      <rPr>
        <b/>
        <sz val="8"/>
        <rFont val="Calibri"/>
        <family val="2"/>
      </rPr>
      <t>Achieved</t>
    </r>
    <r>
      <rPr>
        <sz val="8"/>
        <rFont val="Calibri"/>
        <family val="2"/>
      </rPr>
      <t xml:space="preserve"> mobility numbers and grant use </t>
    </r>
    <r>
      <rPr>
        <sz val="8"/>
        <rFont val="Calibri"/>
        <family val="2"/>
      </rPr>
      <t xml:space="preserve"> (in MT+)</t>
    </r>
  </si>
  <si>
    <r>
      <rPr>
        <b/>
        <sz val="8"/>
        <rFont val="Calibri"/>
        <family val="2"/>
      </rPr>
      <t>Planned</t>
    </r>
    <r>
      <rPr>
        <sz val="8"/>
        <rFont val="Calibri"/>
        <family val="2"/>
      </rPr>
      <t xml:space="preserve"> (</t>
    </r>
    <r>
      <rPr>
        <b/>
        <sz val="8"/>
        <rFont val="Calibri"/>
        <family val="2"/>
      </rPr>
      <t>to be achieved</t>
    </r>
    <r>
      <rPr>
        <sz val="8"/>
        <rFont val="Calibri"/>
        <family val="2"/>
      </rPr>
      <t>) mobility numbers and grant use</t>
    </r>
  </si>
  <si>
    <r>
      <rPr>
        <b/>
        <sz val="8"/>
        <rFont val="Calibri"/>
        <family val="2"/>
      </rPr>
      <t xml:space="preserve">Achieved and planned </t>
    </r>
    <r>
      <rPr>
        <sz val="8"/>
        <rFont val="Calibri"/>
        <family val="2"/>
      </rPr>
      <t>mobility numbers and grant use</t>
    </r>
  </si>
  <si>
    <t>Outer-most regions/countries</t>
  </si>
  <si>
    <t>Requested total duration (months)</t>
  </si>
  <si>
    <t>Requested total duration (days)</t>
  </si>
  <si>
    <t>Requested total number of participants (mobilities)</t>
  </si>
  <si>
    <r>
      <rPr>
        <b/>
        <sz val="8"/>
        <rFont val="Calibri"/>
        <family val="2"/>
      </rPr>
      <t>Awarded</t>
    </r>
    <r>
      <rPr>
        <sz val="8"/>
        <rFont val="Calibri"/>
        <family val="2"/>
      </rPr>
      <t xml:space="preserve"> mobility numbers and grants 
(as in the latest valid  grant agreement)</t>
    </r>
  </si>
  <si>
    <t>Name of HEI:</t>
  </si>
  <si>
    <t>OS actually used (based on real costs)</t>
  </si>
  <si>
    <t>Prefinancing payment received</t>
  </si>
  <si>
    <t>Number of agreement (EC):</t>
  </si>
  <si>
    <t>Number of agreement (EE):</t>
  </si>
  <si>
    <t>Percentage used (if over 70%, additional payment may be requested)</t>
  </si>
  <si>
    <t xml:space="preserve">Name: </t>
  </si>
  <si>
    <t>Accountant:</t>
  </si>
  <si>
    <t>Name:</t>
  </si>
  <si>
    <t>Date:</t>
  </si>
  <si>
    <t>Signature:</t>
  </si>
  <si>
    <t>EE grant</t>
  </si>
  <si>
    <t>Grant used*</t>
  </si>
  <si>
    <t>SM (Student Mobility)</t>
  </si>
  <si>
    <t>With this report we declare our withdrawals for the period:</t>
  </si>
  <si>
    <t>until</t>
  </si>
  <si>
    <t>We would also like to apply for an additional payment:</t>
  </si>
  <si>
    <t>YES</t>
  </si>
  <si>
    <t>Erasmus coordinator:</t>
  </si>
  <si>
    <t>Director/rector:</t>
  </si>
  <si>
    <t>-</t>
  </si>
  <si>
    <t>* Grant used during 2016/2017</t>
  </si>
  <si>
    <t xml:space="preserve">EXPLANATION ABOUT REQUESTED GRANT </t>
  </si>
  <si>
    <t>Study periods (SM)</t>
  </si>
  <si>
    <r>
      <rPr>
        <b/>
        <sz val="8"/>
        <rFont val="Calibri"/>
        <family val="2"/>
      </rPr>
      <t>Achieved</t>
    </r>
    <r>
      <rPr>
        <sz val="8"/>
        <rFont val="Calibri"/>
        <family val="2"/>
      </rPr>
      <t xml:space="preserve"> mobility numbers and grant use</t>
    </r>
    <r>
      <rPr>
        <sz val="8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</si>
</sst>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[$€-1]_-;\-* #,##0.00\ [$€-1]_-;_-* &quot;-&quot;??\ [$€-1]_-;_-@_-"/>
    <numFmt numFmtId="173" formatCode="#,##0.00\ [$€-1];\-#,##0.00\ [$€-1]"/>
    <numFmt numFmtId="174" formatCode="General;\-\ 0;"/>
    <numFmt numFmtId="175" formatCode="_-* #,##0\ [$€-1]_-;\-* #,##0\ [$€-1]_-;_-* &quot;-&quot;??\ [$€-1]_-;_-@_-"/>
    <numFmt numFmtId="176" formatCode="#,##0.00\ [$€-425]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u val="single"/>
      <sz val="12"/>
      <color indexed="12"/>
      <name val="Arial"/>
      <family val="2"/>
    </font>
    <font>
      <b/>
      <sz val="8"/>
      <name val="Calibri"/>
      <family val="2"/>
    </font>
    <font>
      <sz val="10"/>
      <name val="Arial"/>
      <family val="2"/>
    </font>
    <font>
      <sz val="9"/>
      <name val="Tahoma"/>
      <family val="2"/>
    </font>
    <font>
      <sz val="8"/>
      <name val="Calibri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i/>
      <sz val="8"/>
      <name val="Calibri"/>
      <family val="2"/>
    </font>
    <font>
      <b/>
      <u val="single"/>
      <sz val="8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0"/>
      <color indexed="9"/>
      <name val="Calibri"/>
      <family val="2"/>
    </font>
    <font>
      <i/>
      <sz val="10"/>
      <color indexed="8"/>
      <name val="Calibri"/>
      <family val="2"/>
    </font>
    <font>
      <b/>
      <sz val="10"/>
      <color indexed="10"/>
      <name val="Calibri"/>
      <family val="2"/>
    </font>
    <font>
      <sz val="8"/>
      <color indexed="63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u val="single"/>
      <sz val="8"/>
      <color theme="1"/>
      <name val="Calibri"/>
      <family val="2"/>
    </font>
    <font>
      <sz val="10"/>
      <color theme="1"/>
      <name val="Calibri"/>
      <family val="2"/>
    </font>
    <font>
      <b/>
      <sz val="16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12"/>
      <color rgb="FFFF0000"/>
      <name val="Calibri"/>
      <family val="2"/>
    </font>
    <font>
      <b/>
      <sz val="12"/>
      <color theme="1"/>
      <name val="Calibri"/>
      <family val="2"/>
    </font>
    <font>
      <sz val="8"/>
      <color theme="1" tint="0.34999001026153564"/>
      <name val="Calibri"/>
      <family val="2"/>
    </font>
    <font>
      <b/>
      <sz val="10"/>
      <color theme="0"/>
      <name val="Calibri"/>
      <family val="2"/>
    </font>
    <font>
      <i/>
      <sz val="10"/>
      <color theme="1"/>
      <name val="Calibri"/>
      <family val="2"/>
    </font>
    <font>
      <b/>
      <sz val="10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 style="thin"/>
      <top/>
      <bottom style="double"/>
    </border>
    <border>
      <left style="medium"/>
      <right/>
      <top/>
      <bottom style="double"/>
    </border>
    <border>
      <left style="thin"/>
      <right style="medium"/>
      <top/>
      <bottom style="double"/>
    </border>
    <border>
      <left style="thin"/>
      <right style="medium"/>
      <top style="thin"/>
      <bottom style="double"/>
    </border>
    <border>
      <left/>
      <right style="medium"/>
      <top/>
      <bottom/>
    </border>
    <border>
      <left style="medium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/>
      <bottom style="double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 style="double"/>
    </border>
    <border>
      <left style="medium"/>
      <right style="medium"/>
      <top style="thin"/>
      <bottom style="double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medium"/>
      <right style="medium"/>
      <top/>
      <bottom style="medium"/>
    </border>
    <border>
      <left style="thin"/>
      <right style="thin"/>
      <top style="thin"/>
      <bottom style="double"/>
    </border>
    <border>
      <left style="thin"/>
      <right style="medium"/>
      <top style="double"/>
      <bottom style="medium"/>
    </border>
    <border>
      <left/>
      <right style="medium"/>
      <top style="double"/>
      <bottom/>
    </border>
    <border>
      <left/>
      <right style="medium"/>
      <top/>
      <bottom style="thin"/>
    </border>
    <border>
      <left style="medium"/>
      <right style="medium"/>
      <top style="double"/>
      <bottom style="medium"/>
    </border>
    <border>
      <left/>
      <right/>
      <top style="medium"/>
      <bottom/>
    </border>
    <border>
      <left style="medium"/>
      <right style="medium"/>
      <top style="double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/>
      <bottom style="double"/>
    </border>
    <border>
      <left style="medium"/>
      <right style="medium"/>
      <top style="double"/>
      <bottom style="thin"/>
    </border>
    <border>
      <left style="thin"/>
      <right style="medium"/>
      <top/>
      <bottom/>
    </border>
    <border>
      <left style="medium"/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medium"/>
      <top style="medium"/>
      <bottom style="double"/>
    </border>
    <border>
      <left/>
      <right style="thin"/>
      <top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thin"/>
      <right/>
      <top/>
      <bottom/>
    </border>
    <border>
      <left/>
      <right/>
      <top style="thin"/>
      <bottom/>
    </border>
    <border>
      <left style="medium"/>
      <right style="thin"/>
      <top style="double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medium"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82">
    <xf numFmtId="0" fontId="0" fillId="0" borderId="0" xfId="0" applyFont="1" applyAlignment="1">
      <alignment/>
    </xf>
    <xf numFmtId="0" fontId="2" fillId="0" borderId="0" xfId="57">
      <alignment/>
      <protection/>
    </xf>
    <xf numFmtId="0" fontId="2" fillId="0" borderId="0" xfId="57" applyAlignment="1">
      <alignment vertical="center"/>
      <protection/>
    </xf>
    <xf numFmtId="0" fontId="4" fillId="33" borderId="10" xfId="57" applyFont="1" applyFill="1" applyBorder="1" applyAlignment="1" applyProtection="1">
      <alignment horizontal="left" vertical="center" indent="1"/>
      <protection/>
    </xf>
    <xf numFmtId="0" fontId="4" fillId="33" borderId="10" xfId="57" applyFont="1" applyFill="1" applyBorder="1" applyAlignment="1" applyProtection="1">
      <alignment vertical="center"/>
      <protection/>
    </xf>
    <xf numFmtId="175" fontId="4" fillId="33" borderId="10" xfId="56" applyNumberFormat="1" applyFont="1" applyFill="1" applyBorder="1" applyAlignment="1" applyProtection="1">
      <alignment horizontal="center" vertical="center"/>
      <protection/>
    </xf>
    <xf numFmtId="0" fontId="5" fillId="0" borderId="0" xfId="57" applyFont="1" applyAlignment="1">
      <alignment vertical="center"/>
      <protection/>
    </xf>
    <xf numFmtId="0" fontId="4" fillId="0" borderId="11" xfId="57" applyFont="1" applyFill="1" applyBorder="1" applyProtection="1">
      <alignment/>
      <protection/>
    </xf>
    <xf numFmtId="0" fontId="7" fillId="0" borderId="0" xfId="57" applyFont="1" applyFill="1" applyBorder="1" applyProtection="1">
      <alignment/>
      <protection/>
    </xf>
    <xf numFmtId="0" fontId="4" fillId="0" borderId="0" xfId="57" applyFont="1" applyFill="1" applyBorder="1" applyAlignment="1" applyProtection="1">
      <alignment horizontal="right"/>
      <protection/>
    </xf>
    <xf numFmtId="3" fontId="4" fillId="33" borderId="10" xfId="56" applyNumberFormat="1" applyFont="1" applyFill="1" applyBorder="1" applyAlignment="1" applyProtection="1">
      <alignment horizontal="right" vertical="center" indent="1"/>
      <protection/>
    </xf>
    <xf numFmtId="1" fontId="4" fillId="33" borderId="10" xfId="56" applyNumberFormat="1" applyFont="1" applyFill="1" applyBorder="1" applyAlignment="1" applyProtection="1">
      <alignment horizontal="right" vertical="center" indent="1"/>
      <protection/>
    </xf>
    <xf numFmtId="9" fontId="57" fillId="34" borderId="0" xfId="63" applyNumberFormat="1" applyFont="1" applyFill="1" applyBorder="1" applyAlignment="1">
      <alignment horizontal="center" vertical="center" wrapText="1"/>
    </xf>
    <xf numFmtId="0" fontId="7" fillId="0" borderId="0" xfId="56" applyFont="1" applyFill="1" applyBorder="1">
      <alignment/>
      <protection/>
    </xf>
    <xf numFmtId="0" fontId="58" fillId="0" borderId="0" xfId="63" applyFont="1" applyFill="1" applyBorder="1" applyAlignment="1">
      <alignment horizontal="center" vertical="center"/>
    </xf>
    <xf numFmtId="0" fontId="58" fillId="0" borderId="0" xfId="63" applyFont="1" applyFill="1" applyBorder="1" applyAlignment="1">
      <alignment horizontal="left" vertical="center" indent="1"/>
    </xf>
    <xf numFmtId="0" fontId="4" fillId="0" borderId="10" xfId="57" applyFont="1" applyFill="1" applyBorder="1" applyAlignment="1" applyProtection="1">
      <alignment horizontal="left" vertical="center" indent="1"/>
      <protection/>
    </xf>
    <xf numFmtId="0" fontId="4" fillId="0" borderId="10" xfId="57" applyFont="1" applyFill="1" applyBorder="1" applyAlignment="1" applyProtection="1">
      <alignment horizontal="center" vertical="center" wrapText="1"/>
      <protection/>
    </xf>
    <xf numFmtId="1" fontId="7" fillId="35" borderId="10" xfId="56" applyNumberFormat="1" applyFont="1" applyFill="1" applyBorder="1" applyAlignment="1" applyProtection="1">
      <alignment horizontal="right" vertical="center" indent="1"/>
      <protection locked="0"/>
    </xf>
    <xf numFmtId="3" fontId="7" fillId="35" borderId="10" xfId="56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 applyProtection="1">
      <alignment/>
      <protection/>
    </xf>
    <xf numFmtId="0" fontId="7" fillId="0" borderId="12" xfId="0" applyFont="1" applyBorder="1" applyAlignment="1" applyProtection="1">
      <alignment horizontal="right" vertical="center" wrapText="1" indent="1"/>
      <protection/>
    </xf>
    <xf numFmtId="174" fontId="57" fillId="2" borderId="12" xfId="0" applyNumberFormat="1" applyFont="1" applyFill="1" applyBorder="1" applyAlignment="1" applyProtection="1">
      <alignment horizontal="center" vertical="center"/>
      <protection/>
    </xf>
    <xf numFmtId="0" fontId="7" fillId="36" borderId="12" xfId="0" applyFont="1" applyFill="1" applyBorder="1" applyAlignment="1" applyProtection="1">
      <alignment horizontal="right" vertical="center" wrapText="1" indent="1"/>
      <protection/>
    </xf>
    <xf numFmtId="0" fontId="7" fillId="36" borderId="13" xfId="0" applyFont="1" applyFill="1" applyBorder="1" applyAlignment="1" applyProtection="1">
      <alignment horizontal="right" vertical="center" indent="1"/>
      <protection/>
    </xf>
    <xf numFmtId="172" fontId="58" fillId="2" borderId="14" xfId="0" applyNumberFormat="1" applyFont="1" applyFill="1" applyBorder="1" applyAlignment="1" applyProtection="1">
      <alignment horizontal="right" vertical="center" indent="1"/>
      <protection/>
    </xf>
    <xf numFmtId="172" fontId="57" fillId="2" borderId="15" xfId="0" applyNumberFormat="1" applyFont="1" applyFill="1" applyBorder="1" applyAlignment="1" applyProtection="1">
      <alignment horizontal="right" vertical="center" indent="1"/>
      <protection/>
    </xf>
    <xf numFmtId="0" fontId="58" fillId="37" borderId="11" xfId="0" applyFont="1" applyFill="1" applyBorder="1" applyAlignment="1" applyProtection="1">
      <alignment horizontal="center"/>
      <protection/>
    </xf>
    <xf numFmtId="0" fontId="58" fillId="37" borderId="16" xfId="0" applyFont="1" applyFill="1" applyBorder="1" applyAlignment="1" applyProtection="1">
      <alignment horizontal="center"/>
      <protection/>
    </xf>
    <xf numFmtId="0" fontId="58" fillId="37" borderId="0" xfId="0" applyFont="1" applyFill="1" applyBorder="1" applyAlignment="1" applyProtection="1">
      <alignment horizontal="center"/>
      <protection/>
    </xf>
    <xf numFmtId="173" fontId="27" fillId="0" borderId="17" xfId="0" applyNumberFormat="1" applyFont="1" applyFill="1" applyBorder="1" applyAlignment="1" applyProtection="1">
      <alignment horizontal="right" vertical="center" indent="1"/>
      <protection/>
    </xf>
    <xf numFmtId="0" fontId="7" fillId="0" borderId="18" xfId="0" applyFont="1" applyBorder="1" applyAlignment="1" applyProtection="1">
      <alignment horizontal="right" vertical="center" indent="1"/>
      <protection/>
    </xf>
    <xf numFmtId="173" fontId="27" fillId="0" borderId="12" xfId="0" applyNumberFormat="1" applyFont="1" applyFill="1" applyBorder="1" applyAlignment="1" applyProtection="1">
      <alignment horizontal="right" vertical="center" indent="1"/>
      <protection/>
    </xf>
    <xf numFmtId="173" fontId="27" fillId="0" borderId="18" xfId="0" applyNumberFormat="1" applyFont="1" applyFill="1" applyBorder="1" applyAlignment="1" applyProtection="1">
      <alignment horizontal="right" vertical="center" indent="1"/>
      <protection/>
    </xf>
    <xf numFmtId="172" fontId="57" fillId="2" borderId="14" xfId="0" applyNumberFormat="1" applyFont="1" applyFill="1" applyBorder="1" applyAlignment="1" applyProtection="1">
      <alignment horizontal="right" vertical="center" indent="1"/>
      <protection/>
    </xf>
    <xf numFmtId="172" fontId="57" fillId="2" borderId="19" xfId="0" applyNumberFormat="1" applyFont="1" applyFill="1" applyBorder="1" applyAlignment="1" applyProtection="1">
      <alignment horizontal="right" vertical="center" indent="1"/>
      <protection/>
    </xf>
    <xf numFmtId="174" fontId="57" fillId="2" borderId="12" xfId="0" applyNumberFormat="1" applyFont="1" applyFill="1" applyBorder="1" applyAlignment="1" applyProtection="1">
      <alignment horizontal="center" vertical="center"/>
      <protection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172" fontId="4" fillId="35" borderId="19" xfId="0" applyNumberFormat="1" applyFont="1" applyFill="1" applyBorder="1" applyAlignment="1" applyProtection="1">
      <alignment horizontal="right" vertical="center" indent="1"/>
      <protection locked="0"/>
    </xf>
    <xf numFmtId="0" fontId="7" fillId="0" borderId="12" xfId="0" applyFont="1" applyBorder="1" applyAlignment="1" applyProtection="1">
      <alignment horizontal="right" vertical="center" wrapText="1" indent="1"/>
      <protection/>
    </xf>
    <xf numFmtId="172" fontId="4" fillId="2" borderId="14" xfId="0" applyNumberFormat="1" applyFont="1" applyFill="1" applyBorder="1" applyAlignment="1" applyProtection="1">
      <alignment horizontal="right" vertical="center" indent="1"/>
      <protection/>
    </xf>
    <xf numFmtId="174" fontId="4" fillId="2" borderId="12" xfId="0" applyNumberFormat="1" applyFont="1" applyFill="1" applyBorder="1" applyAlignment="1" applyProtection="1">
      <alignment horizontal="center" vertical="center"/>
      <protection/>
    </xf>
    <xf numFmtId="172" fontId="57" fillId="35" borderId="19" xfId="0" applyNumberFormat="1" applyFont="1" applyFill="1" applyBorder="1" applyAlignment="1" applyProtection="1">
      <alignment horizontal="right" vertical="center" indent="1"/>
      <protection locked="0"/>
    </xf>
    <xf numFmtId="0" fontId="57" fillId="2" borderId="17" xfId="0" applyFont="1" applyFill="1" applyBorder="1" applyAlignment="1" applyProtection="1">
      <alignment horizontal="center" vertical="center"/>
      <protection/>
    </xf>
    <xf numFmtId="0" fontId="58" fillId="36" borderId="0" xfId="0" applyFont="1" applyFill="1" applyBorder="1" applyAlignment="1" applyProtection="1">
      <alignment horizontal="left" vertical="center" wrapText="1" indent="1"/>
      <protection/>
    </xf>
    <xf numFmtId="0" fontId="58" fillId="36" borderId="0" xfId="0" applyFont="1" applyFill="1" applyBorder="1" applyAlignment="1" applyProtection="1">
      <alignment vertical="center" wrapText="1"/>
      <protection/>
    </xf>
    <xf numFmtId="0" fontId="57" fillId="35" borderId="12" xfId="0" applyFont="1" applyFill="1" applyBorder="1" applyAlignment="1" applyProtection="1">
      <alignment horizontal="center" vertical="center"/>
      <protection locked="0"/>
    </xf>
    <xf numFmtId="174" fontId="4" fillId="2" borderId="20" xfId="0" applyNumberFormat="1" applyFont="1" applyFill="1" applyBorder="1" applyAlignment="1" applyProtection="1">
      <alignment horizontal="center" vertical="center"/>
      <protection/>
    </xf>
    <xf numFmtId="172" fontId="4" fillId="2" borderId="21" xfId="0" applyNumberFormat="1" applyFont="1" applyFill="1" applyBorder="1" applyAlignment="1" applyProtection="1">
      <alignment horizontal="right" vertical="center" indent="1"/>
      <protection/>
    </xf>
    <xf numFmtId="0" fontId="57" fillId="2" borderId="13" xfId="0" applyFont="1" applyFill="1" applyBorder="1" applyAlignment="1" applyProtection="1">
      <alignment horizontal="center" vertical="center"/>
      <protection/>
    </xf>
    <xf numFmtId="0" fontId="7" fillId="36" borderId="11" xfId="0" applyFont="1" applyFill="1" applyBorder="1" applyAlignment="1" applyProtection="1">
      <alignment horizontal="right" vertical="center" indent="1"/>
      <protection/>
    </xf>
    <xf numFmtId="0" fontId="58" fillId="36" borderId="16" xfId="0" applyFont="1" applyFill="1" applyBorder="1" applyAlignment="1" applyProtection="1">
      <alignment horizontal="right" vertical="center" indent="1"/>
      <protection/>
    </xf>
    <xf numFmtId="0" fontId="7" fillId="0" borderId="20" xfId="0" applyFont="1" applyBorder="1" applyAlignment="1" applyProtection="1">
      <alignment horizontal="right" vertical="center" wrapText="1" indent="1"/>
      <protection/>
    </xf>
    <xf numFmtId="173" fontId="57" fillId="2" borderId="15" xfId="0" applyNumberFormat="1" applyFont="1" applyFill="1" applyBorder="1" applyAlignment="1" applyProtection="1">
      <alignment horizontal="right" vertical="center" indent="1"/>
      <protection/>
    </xf>
    <xf numFmtId="0" fontId="58" fillId="0" borderId="0" xfId="0" applyFont="1" applyFill="1" applyBorder="1" applyAlignment="1">
      <alignment/>
    </xf>
    <xf numFmtId="1" fontId="4" fillId="36" borderId="0" xfId="0" applyNumberFormat="1" applyFont="1" applyFill="1" applyBorder="1" applyAlignment="1" applyProtection="1">
      <alignment horizontal="center" vertical="center"/>
      <protection locked="0"/>
    </xf>
    <xf numFmtId="1" fontId="4" fillId="35" borderId="22" xfId="0" applyNumberFormat="1" applyFont="1" applyFill="1" applyBorder="1" applyAlignment="1" applyProtection="1">
      <alignment horizontal="center" vertical="center"/>
      <protection locked="0"/>
    </xf>
    <xf numFmtId="1" fontId="4" fillId="35" borderId="14" xfId="0" applyNumberFormat="1" applyFont="1" applyFill="1" applyBorder="1" applyAlignment="1" applyProtection="1">
      <alignment horizontal="center" vertical="center"/>
      <protection locked="0"/>
    </xf>
    <xf numFmtId="174" fontId="57" fillId="2" borderId="14" xfId="0" applyNumberFormat="1" applyFont="1" applyFill="1" applyBorder="1" applyAlignment="1" applyProtection="1">
      <alignment horizontal="center" vertical="center"/>
      <protection/>
    </xf>
    <xf numFmtId="1" fontId="4" fillId="35" borderId="21" xfId="0" applyNumberFormat="1" applyFont="1" applyFill="1" applyBorder="1" applyAlignment="1" applyProtection="1">
      <alignment horizontal="center" vertical="center"/>
      <protection locked="0"/>
    </xf>
    <xf numFmtId="173" fontId="57" fillId="2" borderId="23" xfId="0" applyNumberFormat="1" applyFont="1" applyFill="1" applyBorder="1" applyAlignment="1" applyProtection="1">
      <alignment horizontal="right" vertical="center" indent="1"/>
      <protection/>
    </xf>
    <xf numFmtId="0" fontId="58" fillId="36" borderId="24" xfId="0" applyFont="1" applyFill="1" applyBorder="1" applyAlignment="1" applyProtection="1">
      <alignment horizontal="center"/>
      <protection/>
    </xf>
    <xf numFmtId="0" fontId="58" fillId="36" borderId="25" xfId="0" applyFont="1" applyFill="1" applyBorder="1" applyAlignment="1" applyProtection="1">
      <alignment horizontal="center"/>
      <protection/>
    </xf>
    <xf numFmtId="0" fontId="58" fillId="37" borderId="24" xfId="0" applyFont="1" applyFill="1" applyBorder="1" applyAlignment="1" applyProtection="1">
      <alignment horizontal="center"/>
      <protection/>
    </xf>
    <xf numFmtId="0" fontId="58" fillId="37" borderId="25" xfId="0" applyFont="1" applyFill="1" applyBorder="1" applyAlignment="1" applyProtection="1">
      <alignment horizontal="center"/>
      <protection/>
    </xf>
    <xf numFmtId="0" fontId="58" fillId="37" borderId="26" xfId="0" applyFont="1" applyFill="1" applyBorder="1" applyAlignment="1" applyProtection="1">
      <alignment horizontal="center"/>
      <protection/>
    </xf>
    <xf numFmtId="1" fontId="57" fillId="2" borderId="12" xfId="0" applyNumberFormat="1" applyFont="1" applyFill="1" applyBorder="1" applyAlignment="1" applyProtection="1">
      <alignment horizontal="center" vertical="center"/>
      <protection/>
    </xf>
    <xf numFmtId="174" fontId="57" fillId="2" borderId="27" xfId="0" applyNumberFormat="1" applyFont="1" applyFill="1" applyBorder="1" applyAlignment="1" applyProtection="1">
      <alignment horizontal="center" vertical="center"/>
      <protection/>
    </xf>
    <xf numFmtId="1" fontId="57" fillId="2" borderId="27" xfId="0" applyNumberFormat="1" applyFont="1" applyFill="1" applyBorder="1" applyAlignment="1" applyProtection="1">
      <alignment horizontal="center" vertical="center"/>
      <protection/>
    </xf>
    <xf numFmtId="174" fontId="4" fillId="2" borderId="27" xfId="0" applyNumberFormat="1" applyFont="1" applyFill="1" applyBorder="1" applyAlignment="1" applyProtection="1">
      <alignment horizontal="center" vertical="center"/>
      <protection/>
    </xf>
    <xf numFmtId="172" fontId="4" fillId="2" borderId="28" xfId="0" applyNumberFormat="1" applyFont="1" applyFill="1" applyBorder="1" applyAlignment="1" applyProtection="1">
      <alignment horizontal="right" vertical="center" indent="1"/>
      <protection/>
    </xf>
    <xf numFmtId="173" fontId="4" fillId="2" borderId="25" xfId="0" applyNumberFormat="1" applyFont="1" applyFill="1" applyBorder="1" applyAlignment="1" applyProtection="1">
      <alignment horizontal="right" vertical="center" indent="1"/>
      <protection/>
    </xf>
    <xf numFmtId="0" fontId="58" fillId="36" borderId="29" xfId="0" applyFont="1" applyFill="1" applyBorder="1" applyAlignment="1" applyProtection="1">
      <alignment vertical="center" wrapText="1"/>
      <protection/>
    </xf>
    <xf numFmtId="0" fontId="4" fillId="0" borderId="10" xfId="57" applyFont="1" applyFill="1" applyBorder="1" applyAlignment="1" applyProtection="1">
      <alignment horizontal="center" vertical="center"/>
      <protection/>
    </xf>
    <xf numFmtId="173" fontId="7" fillId="35" borderId="30" xfId="0" applyNumberFormat="1" applyFont="1" applyFill="1" applyBorder="1" applyAlignment="1" applyProtection="1">
      <alignment horizontal="right" vertical="center" indent="1"/>
      <protection locked="0"/>
    </xf>
    <xf numFmtId="172" fontId="4" fillId="35" borderId="14" xfId="0" applyNumberFormat="1" applyFont="1" applyFill="1" applyBorder="1" applyAlignment="1" applyProtection="1">
      <alignment horizontal="right" vertical="center" indent="1"/>
      <protection locked="0"/>
    </xf>
    <xf numFmtId="173" fontId="7" fillId="35" borderId="14" xfId="0" applyNumberFormat="1" applyFont="1" applyFill="1" applyBorder="1" applyAlignment="1" applyProtection="1">
      <alignment horizontal="right" vertical="center" indent="1"/>
      <protection locked="0"/>
    </xf>
    <xf numFmtId="172" fontId="7" fillId="2" borderId="14" xfId="0" applyNumberFormat="1" applyFont="1" applyFill="1" applyBorder="1" applyAlignment="1" applyProtection="1">
      <alignment horizontal="right" vertical="center" indent="1"/>
      <protection/>
    </xf>
    <xf numFmtId="0" fontId="7" fillId="35" borderId="12" xfId="0" applyFont="1" applyFill="1" applyBorder="1" applyAlignment="1" applyProtection="1">
      <alignment horizontal="center" vertical="center"/>
      <protection locked="0"/>
    </xf>
    <xf numFmtId="172" fontId="7" fillId="35" borderId="14" xfId="0" applyNumberFormat="1" applyFont="1" applyFill="1" applyBorder="1" applyAlignment="1" applyProtection="1">
      <alignment horizontal="right" vertical="center" indent="1"/>
      <protection locked="0"/>
    </xf>
    <xf numFmtId="172" fontId="4" fillId="2" borderId="31" xfId="0" applyNumberFormat="1" applyFont="1" applyFill="1" applyBorder="1" applyAlignment="1" applyProtection="1">
      <alignment horizontal="right" vertical="center" indent="1"/>
      <protection/>
    </xf>
    <xf numFmtId="0" fontId="58" fillId="37" borderId="32" xfId="0" applyFont="1" applyFill="1" applyBorder="1" applyAlignment="1" applyProtection="1">
      <alignment horizontal="center"/>
      <protection/>
    </xf>
    <xf numFmtId="0" fontId="58" fillId="37" borderId="33" xfId="0" applyFont="1" applyFill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left" vertical="center" wrapText="1" indent="1"/>
      <protection/>
    </xf>
    <xf numFmtId="0" fontId="7" fillId="36" borderId="17" xfId="0" applyFont="1" applyFill="1" applyBorder="1" applyAlignment="1" applyProtection="1">
      <alignment horizontal="left" vertical="center" wrapText="1" indent="1"/>
      <protection/>
    </xf>
    <xf numFmtId="0" fontId="7" fillId="0" borderId="34" xfId="0" applyFont="1" applyFill="1" applyBorder="1" applyAlignment="1" applyProtection="1">
      <alignment horizontal="left" vertical="center" wrapText="1" indent="1"/>
      <protection/>
    </xf>
    <xf numFmtId="0" fontId="58" fillId="36" borderId="35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7" fillId="0" borderId="23" xfId="0" applyFont="1" applyBorder="1" applyAlignment="1" applyProtection="1">
      <alignment horizontal="left" vertical="center" wrapText="1" indent="1"/>
      <protection/>
    </xf>
    <xf numFmtId="0" fontId="58" fillId="36" borderId="36" xfId="0" applyFont="1" applyFill="1" applyBorder="1" applyAlignment="1" applyProtection="1">
      <alignment horizontal="right" vertical="center" indent="1"/>
      <protection/>
    </xf>
    <xf numFmtId="0" fontId="58" fillId="36" borderId="37" xfId="0" applyFont="1" applyFill="1" applyBorder="1" applyAlignment="1" applyProtection="1">
      <alignment horizontal="right" vertical="center" indent="1"/>
      <protection/>
    </xf>
    <xf numFmtId="0" fontId="58" fillId="36" borderId="38" xfId="0" applyFont="1" applyFill="1" applyBorder="1" applyAlignment="1" applyProtection="1">
      <alignment horizontal="right" vertical="center" indent="1"/>
      <protection/>
    </xf>
    <xf numFmtId="0" fontId="7" fillId="0" borderId="39" xfId="0" applyFont="1" applyBorder="1" applyAlignment="1" applyProtection="1">
      <alignment horizontal="left" vertical="center" wrapText="1" indent="1"/>
      <protection/>
    </xf>
    <xf numFmtId="0" fontId="58" fillId="36" borderId="40" xfId="0" applyFont="1" applyFill="1" applyBorder="1" applyAlignment="1" applyProtection="1">
      <alignment horizontal="right" vertical="center" indent="1"/>
      <protection/>
    </xf>
    <xf numFmtId="0" fontId="7" fillId="0" borderId="38" xfId="0" applyFont="1" applyBorder="1" applyAlignment="1" applyProtection="1">
      <alignment horizontal="left" vertical="center" wrapText="1" indent="1"/>
      <protection/>
    </xf>
    <xf numFmtId="0" fontId="7" fillId="36" borderId="15" xfId="0" applyFont="1" applyFill="1" applyBorder="1" applyAlignment="1" applyProtection="1">
      <alignment horizontal="left" vertical="center" wrapText="1" indent="1"/>
      <protection/>
    </xf>
    <xf numFmtId="0" fontId="7" fillId="0" borderId="21" xfId="0" applyFont="1" applyFill="1" applyBorder="1" applyAlignment="1" applyProtection="1">
      <alignment horizontal="left" vertical="center" wrapText="1" indent="1"/>
      <protection/>
    </xf>
    <xf numFmtId="0" fontId="7" fillId="0" borderId="41" xfId="0" applyFont="1" applyFill="1" applyBorder="1" applyAlignment="1" applyProtection="1">
      <alignment horizontal="left" vertical="center" wrapText="1" indent="1"/>
      <protection/>
    </xf>
    <xf numFmtId="173" fontId="57" fillId="2" borderId="42" xfId="0" applyNumberFormat="1" applyFont="1" applyFill="1" applyBorder="1" applyAlignment="1" applyProtection="1">
      <alignment horizontal="right" vertical="center" indent="1"/>
      <protection/>
    </xf>
    <xf numFmtId="0" fontId="4" fillId="35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/>
    </xf>
    <xf numFmtId="0" fontId="59" fillId="0" borderId="0" xfId="0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 applyProtection="1">
      <alignment vertical="center" wrapText="1"/>
      <protection/>
    </xf>
    <xf numFmtId="0" fontId="58" fillId="0" borderId="0" xfId="0" applyFont="1" applyFill="1" applyBorder="1" applyAlignment="1">
      <alignment/>
    </xf>
    <xf numFmtId="0" fontId="58" fillId="0" borderId="0" xfId="0" applyFont="1" applyAlignment="1">
      <alignment/>
    </xf>
    <xf numFmtId="0" fontId="7" fillId="0" borderId="43" xfId="0" applyFont="1" applyFill="1" applyBorder="1" applyAlignment="1" applyProtection="1">
      <alignment horizontal="left" vertical="center" wrapText="1" indent="1"/>
      <protection/>
    </xf>
    <xf numFmtId="0" fontId="58" fillId="0" borderId="0" xfId="0" applyFont="1" applyFill="1" applyBorder="1" applyAlignment="1">
      <alignment/>
    </xf>
    <xf numFmtId="0" fontId="58" fillId="0" borderId="0" xfId="0" applyFont="1" applyFill="1" applyBorder="1" applyAlignment="1" applyProtection="1">
      <alignment/>
      <protection/>
    </xf>
    <xf numFmtId="0" fontId="59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/>
    </xf>
    <xf numFmtId="0" fontId="7" fillId="0" borderId="44" xfId="0" applyFont="1" applyBorder="1" applyAlignment="1" applyProtection="1">
      <alignment horizontal="left" vertical="center" wrapText="1" indent="1"/>
      <protection/>
    </xf>
    <xf numFmtId="0" fontId="7" fillId="36" borderId="23" xfId="0" applyFont="1" applyFill="1" applyBorder="1" applyAlignment="1" applyProtection="1">
      <alignment horizontal="left" vertical="center" wrapText="1" indent="1"/>
      <protection/>
    </xf>
    <xf numFmtId="172" fontId="4" fillId="35" borderId="14" xfId="0" applyNumberFormat="1" applyFont="1" applyFill="1" applyBorder="1" applyAlignment="1" applyProtection="1">
      <alignment horizontal="right" vertical="center" indent="1"/>
      <protection locked="0"/>
    </xf>
    <xf numFmtId="174" fontId="4" fillId="0" borderId="0" xfId="0" applyNumberFormat="1" applyFont="1" applyFill="1" applyBorder="1" applyAlignment="1" applyProtection="1">
      <alignment horizontal="center" vertical="center"/>
      <protection/>
    </xf>
    <xf numFmtId="172" fontId="7" fillId="0" borderId="0" xfId="0" applyNumberFormat="1" applyFont="1" applyFill="1" applyBorder="1" applyAlignment="1" applyProtection="1">
      <alignment horizontal="right" vertical="center" indent="1"/>
      <protection locked="0"/>
    </xf>
    <xf numFmtId="0" fontId="7" fillId="0" borderId="37" xfId="0" applyFont="1" applyBorder="1" applyAlignment="1" applyProtection="1">
      <alignment horizontal="left" vertical="center" wrapText="1" indent="1"/>
      <protection/>
    </xf>
    <xf numFmtId="0" fontId="7" fillId="0" borderId="39" xfId="0" applyFont="1" applyBorder="1" applyAlignment="1" applyProtection="1">
      <alignment horizontal="left" vertical="center" wrapText="1" indent="1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3" xfId="0" applyFont="1" applyBorder="1" applyAlignment="1" applyProtection="1">
      <alignment horizontal="left" vertical="center" wrapText="1" indent="1"/>
      <protection/>
    </xf>
    <xf numFmtId="0" fontId="55" fillId="35" borderId="0" xfId="0" applyFont="1" applyFill="1" applyAlignment="1" applyProtection="1">
      <alignment/>
      <protection locked="0"/>
    </xf>
    <xf numFmtId="0" fontId="0" fillId="35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5" fillId="0" borderId="0" xfId="0" applyFont="1" applyFill="1" applyAlignment="1" applyProtection="1">
      <alignment/>
      <protection locked="0"/>
    </xf>
    <xf numFmtId="14" fontId="55" fillId="35" borderId="0" xfId="0" applyNumberFormat="1" applyFont="1" applyFill="1" applyAlignment="1" applyProtection="1">
      <alignment horizontal="center"/>
      <protection locked="0"/>
    </xf>
    <xf numFmtId="0" fontId="55" fillId="35" borderId="0" xfId="0" applyFont="1" applyFill="1" applyAlignment="1" applyProtection="1">
      <alignment horizontal="center"/>
      <protection locked="0"/>
    </xf>
    <xf numFmtId="0" fontId="29" fillId="36" borderId="0" xfId="0" applyFont="1" applyFill="1" applyBorder="1" applyAlignment="1" applyProtection="1">
      <alignment horizontal="center"/>
      <protection locked="0"/>
    </xf>
    <xf numFmtId="0" fontId="60" fillId="36" borderId="0" xfId="0" applyFont="1" applyFill="1" applyBorder="1" applyAlignment="1" applyProtection="1">
      <alignment horizontal="center" vertical="center" wrapText="1"/>
      <protection locked="0"/>
    </xf>
    <xf numFmtId="0" fontId="61" fillId="0" borderId="0" xfId="0" applyFont="1" applyBorder="1" applyAlignment="1" applyProtection="1">
      <alignment horizontal="center" vertical="center"/>
      <protection locked="0"/>
    </xf>
    <xf numFmtId="0" fontId="0" fillId="36" borderId="0" xfId="0" applyFill="1" applyAlignment="1" applyProtection="1">
      <alignment/>
      <protection locked="0"/>
    </xf>
    <xf numFmtId="0" fontId="4" fillId="36" borderId="0" xfId="0" applyFont="1" applyFill="1" applyBorder="1" applyAlignment="1" applyProtection="1">
      <alignment horizontal="center" vertical="center"/>
      <protection locked="0"/>
    </xf>
    <xf numFmtId="0" fontId="62" fillId="36" borderId="0" xfId="0" applyFont="1" applyFill="1" applyAlignment="1" applyProtection="1" quotePrefix="1">
      <alignment/>
      <protection locked="0"/>
    </xf>
    <xf numFmtId="0" fontId="57" fillId="36" borderId="0" xfId="0" applyFont="1" applyFill="1" applyBorder="1" applyAlignment="1" applyProtection="1">
      <alignment horizontal="center"/>
      <protection locked="0"/>
    </xf>
    <xf numFmtId="172" fontId="57" fillId="36" borderId="0" xfId="0" applyNumberFormat="1" applyFont="1" applyFill="1" applyBorder="1" applyAlignment="1" applyProtection="1">
      <alignment horizontal="right" vertical="center" indent="1"/>
      <protection locked="0"/>
    </xf>
    <xf numFmtId="173" fontId="57" fillId="36" borderId="0" xfId="0" applyNumberFormat="1" applyFont="1" applyFill="1" applyBorder="1" applyAlignment="1" applyProtection="1">
      <alignment horizontal="right" vertical="center" indent="1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58" fillId="36" borderId="0" xfId="0" applyFont="1" applyFill="1" applyBorder="1" applyAlignment="1" applyProtection="1">
      <alignment horizontal="right" vertical="center" indent="1"/>
      <protection locked="0"/>
    </xf>
    <xf numFmtId="173" fontId="27" fillId="0" borderId="18" xfId="0" applyNumberFormat="1" applyFont="1" applyFill="1" applyBorder="1" applyAlignment="1" applyProtection="1">
      <alignment horizontal="right" vertical="center" indent="1"/>
      <protection locked="0"/>
    </xf>
    <xf numFmtId="0" fontId="7" fillId="35" borderId="13" xfId="0" applyFont="1" applyFill="1" applyBorder="1" applyAlignment="1" applyProtection="1">
      <alignment horizontal="center" vertical="center"/>
      <protection locked="0"/>
    </xf>
    <xf numFmtId="0" fontId="4" fillId="35" borderId="13" xfId="0" applyFont="1" applyFill="1" applyBorder="1" applyAlignment="1" applyProtection="1">
      <alignment horizontal="center" vertical="center"/>
      <protection locked="0"/>
    </xf>
    <xf numFmtId="0" fontId="57" fillId="35" borderId="13" xfId="0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wrapText="1" indent="1"/>
      <protection locked="0"/>
    </xf>
    <xf numFmtId="0" fontId="7" fillId="36" borderId="45" xfId="0" applyFont="1" applyFill="1" applyBorder="1" applyAlignment="1" applyProtection="1">
      <alignment horizontal="left" vertical="center" wrapText="1" indent="1"/>
      <protection locked="0"/>
    </xf>
    <xf numFmtId="176" fontId="57" fillId="35" borderId="28" xfId="0" applyNumberFormat="1" applyFont="1" applyFill="1" applyBorder="1" applyAlignment="1" applyProtection="1">
      <alignment horizontal="right" vertical="center" indent="1"/>
      <protection locked="0"/>
    </xf>
    <xf numFmtId="0" fontId="62" fillId="0" borderId="0" xfId="0" applyFont="1" applyBorder="1" applyAlignment="1" applyProtection="1">
      <alignment horizontal="left" vertical="center" wrapText="1"/>
      <protection locked="0"/>
    </xf>
    <xf numFmtId="172" fontId="4" fillId="36" borderId="0" xfId="0" applyNumberFormat="1" applyFont="1" applyFill="1" applyBorder="1" applyAlignment="1" applyProtection="1">
      <alignment horizontal="right" vertical="center" indent="1"/>
      <protection locked="0"/>
    </xf>
    <xf numFmtId="0" fontId="7" fillId="36" borderId="0" xfId="0" applyFont="1" applyFill="1" applyBorder="1" applyAlignment="1" applyProtection="1">
      <alignment horizontal="left" vertical="center" wrapText="1" indent="1"/>
      <protection locked="0"/>
    </xf>
    <xf numFmtId="0" fontId="62" fillId="36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 wrapText="1" indent="1"/>
      <protection locked="0"/>
    </xf>
    <xf numFmtId="1" fontId="58" fillId="36" borderId="0" xfId="0" applyNumberFormat="1" applyFont="1" applyFill="1" applyBorder="1" applyAlignment="1" applyProtection="1">
      <alignment horizontal="center"/>
      <protection locked="0"/>
    </xf>
    <xf numFmtId="173" fontId="58" fillId="36" borderId="0" xfId="0" applyNumberFormat="1" applyFont="1" applyFill="1" applyBorder="1" applyAlignment="1" applyProtection="1">
      <alignment horizontal="right" indent="1"/>
      <protection locked="0"/>
    </xf>
    <xf numFmtId="1" fontId="57" fillId="36" borderId="0" xfId="0" applyNumberFormat="1" applyFont="1" applyFill="1" applyBorder="1" applyAlignment="1" applyProtection="1">
      <alignment horizontal="center"/>
      <protection locked="0"/>
    </xf>
    <xf numFmtId="173" fontId="57" fillId="36" borderId="0" xfId="0" applyNumberFormat="1" applyFont="1" applyFill="1" applyBorder="1" applyAlignment="1" applyProtection="1">
      <alignment horizontal="right" indent="1"/>
      <protection locked="0"/>
    </xf>
    <xf numFmtId="0" fontId="7" fillId="0" borderId="0" xfId="0" applyFont="1" applyBorder="1" applyAlignment="1" applyProtection="1">
      <alignment horizontal="right" vertical="center" wrapText="1" indent="1"/>
      <protection locked="0"/>
    </xf>
    <xf numFmtId="173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3" fontId="57" fillId="35" borderId="18" xfId="0" applyNumberFormat="1" applyFont="1" applyFill="1" applyBorder="1" applyAlignment="1" applyProtection="1">
      <alignment horizontal="right" vertical="center" indent="1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59" fillId="0" borderId="46" xfId="0" applyFont="1" applyFill="1" applyBorder="1" applyAlignment="1" applyProtection="1">
      <alignment vertical="center"/>
      <protection locked="0"/>
    </xf>
    <xf numFmtId="0" fontId="59" fillId="0" borderId="35" xfId="0" applyFont="1" applyFill="1" applyBorder="1" applyAlignment="1" applyProtection="1">
      <alignment vertical="center" wrapText="1"/>
      <protection locked="0"/>
    </xf>
    <xf numFmtId="0" fontId="59" fillId="0" borderId="47" xfId="0" applyFont="1" applyFill="1" applyBorder="1" applyAlignment="1" applyProtection="1">
      <alignment vertical="center" wrapText="1"/>
      <protection locked="0"/>
    </xf>
    <xf numFmtId="0" fontId="59" fillId="0" borderId="0" xfId="0" applyFont="1" applyFill="1" applyBorder="1" applyAlignment="1" applyProtection="1">
      <alignment vertical="center" wrapText="1"/>
      <protection locked="0"/>
    </xf>
    <xf numFmtId="0" fontId="58" fillId="0" borderId="11" xfId="0" applyFont="1" applyFill="1" applyBorder="1" applyAlignment="1" applyProtection="1">
      <alignment/>
      <protection locked="0"/>
    </xf>
    <xf numFmtId="0" fontId="58" fillId="0" borderId="0" xfId="0" applyFont="1" applyFill="1" applyBorder="1" applyAlignment="1" applyProtection="1">
      <alignment vertical="center" wrapText="1"/>
      <protection locked="0"/>
    </xf>
    <xf numFmtId="0" fontId="58" fillId="0" borderId="0" xfId="0" applyFont="1" applyAlignment="1" applyProtection="1">
      <alignment/>
      <protection locked="0"/>
    </xf>
    <xf numFmtId="174" fontId="57" fillId="36" borderId="0" xfId="0" applyNumberFormat="1" applyFont="1" applyFill="1" applyBorder="1" applyAlignment="1" applyProtection="1">
      <alignment horizontal="center" vertical="center"/>
      <protection locked="0"/>
    </xf>
    <xf numFmtId="0" fontId="58" fillId="0" borderId="48" xfId="0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63" fillId="0" borderId="49" xfId="0" applyFont="1" applyFill="1" applyBorder="1" applyAlignment="1" applyProtection="1">
      <alignment wrapText="1"/>
      <protection locked="0"/>
    </xf>
    <xf numFmtId="0" fontId="64" fillId="0" borderId="0" xfId="0" applyFont="1" applyFill="1" applyBorder="1" applyAlignment="1" applyProtection="1">
      <alignment horizontal="left" vertical="center" indent="1"/>
      <protection locked="0"/>
    </xf>
    <xf numFmtId="0" fontId="64" fillId="36" borderId="0" xfId="0" applyFont="1" applyFill="1" applyBorder="1" applyAlignment="1" applyProtection="1">
      <alignment horizontal="left" vertical="center" indent="1"/>
      <protection locked="0"/>
    </xf>
    <xf numFmtId="0" fontId="0" fillId="38" borderId="50" xfId="0" applyFill="1" applyBorder="1" applyAlignment="1" applyProtection="1">
      <alignment/>
      <protection locked="0"/>
    </xf>
    <xf numFmtId="0" fontId="60" fillId="0" borderId="0" xfId="0" applyFont="1" applyFill="1" applyAlignment="1" applyProtection="1">
      <alignment/>
      <protection locked="0"/>
    </xf>
    <xf numFmtId="0" fontId="62" fillId="0" borderId="0" xfId="0" applyFont="1" applyFill="1" applyAlignment="1" applyProtection="1">
      <alignment vertical="center" wrapText="1"/>
      <protection locked="0"/>
    </xf>
    <xf numFmtId="0" fontId="0" fillId="0" borderId="0" xfId="0" applyFill="1" applyAlignment="1" applyProtection="1">
      <alignment/>
      <protection locked="0"/>
    </xf>
    <xf numFmtId="0" fontId="0" fillId="36" borderId="0" xfId="0" applyFill="1" applyBorder="1" applyAlignment="1" applyProtection="1">
      <alignment/>
      <protection locked="0"/>
    </xf>
    <xf numFmtId="0" fontId="58" fillId="0" borderId="0" xfId="0" applyFont="1" applyFill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55" fillId="0" borderId="0" xfId="0" applyFont="1" applyAlignment="1" applyProtection="1">
      <alignment horizontal="right"/>
      <protection/>
    </xf>
    <xf numFmtId="0" fontId="55" fillId="0" borderId="0" xfId="0" applyFont="1" applyFill="1" applyAlignment="1" applyProtection="1">
      <alignment horizontal="right"/>
      <protection/>
    </xf>
    <xf numFmtId="0" fontId="5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8" borderId="50" xfId="0" applyFill="1" applyBorder="1" applyAlignment="1" applyProtection="1">
      <alignment/>
      <protection/>
    </xf>
    <xf numFmtId="0" fontId="64" fillId="0" borderId="0" xfId="0" applyFont="1" applyFill="1" applyAlignment="1" applyProtection="1">
      <alignment horizontal="right"/>
      <protection/>
    </xf>
    <xf numFmtId="0" fontId="55" fillId="0" borderId="0" xfId="0" applyFont="1" applyFill="1" applyAlignment="1" applyProtection="1">
      <alignment/>
      <protection/>
    </xf>
    <xf numFmtId="14" fontId="55" fillId="0" borderId="0" xfId="0" applyNumberFormat="1" applyFont="1" applyFill="1" applyAlignment="1" applyProtection="1">
      <alignment horizontal="center"/>
      <protection/>
    </xf>
    <xf numFmtId="0" fontId="55" fillId="0" borderId="0" xfId="0" applyFont="1" applyFill="1" applyAlignment="1" applyProtection="1">
      <alignment horizontal="center"/>
      <protection/>
    </xf>
    <xf numFmtId="1" fontId="4" fillId="2" borderId="12" xfId="0" applyNumberFormat="1" applyFont="1" applyFill="1" applyBorder="1" applyAlignment="1" applyProtection="1">
      <alignment horizontal="center" vertical="center"/>
      <protection/>
    </xf>
    <xf numFmtId="1" fontId="4" fillId="2" borderId="51" xfId="0" applyNumberFormat="1" applyFont="1" applyFill="1" applyBorder="1" applyAlignment="1" applyProtection="1">
      <alignment horizontal="center" vertical="center"/>
      <protection/>
    </xf>
    <xf numFmtId="1" fontId="4" fillId="2" borderId="12" xfId="0" applyNumberFormat="1" applyFont="1" applyFill="1" applyBorder="1" applyAlignment="1" applyProtection="1">
      <alignment horizontal="center" vertical="center"/>
      <protection/>
    </xf>
    <xf numFmtId="172" fontId="4" fillId="2" borderId="19" xfId="0" applyNumberFormat="1" applyFont="1" applyFill="1" applyBorder="1" applyAlignment="1" applyProtection="1">
      <alignment horizontal="right" vertical="center" indent="1"/>
      <protection/>
    </xf>
    <xf numFmtId="1" fontId="7" fillId="2" borderId="12" xfId="0" applyNumberFormat="1" applyFont="1" applyFill="1" applyBorder="1" applyAlignment="1" applyProtection="1">
      <alignment horizontal="center" vertical="center"/>
      <protection/>
    </xf>
    <xf numFmtId="172" fontId="7" fillId="2" borderId="31" xfId="0" applyNumberFormat="1" applyFont="1" applyFill="1" applyBorder="1" applyAlignment="1" applyProtection="1">
      <alignment horizontal="right" vertical="center" indent="1"/>
      <protection/>
    </xf>
    <xf numFmtId="0" fontId="4" fillId="36" borderId="13" xfId="0" applyFont="1" applyFill="1" applyBorder="1" applyAlignment="1" applyProtection="1">
      <alignment horizontal="center" vertical="center"/>
      <protection/>
    </xf>
    <xf numFmtId="0" fontId="61" fillId="0" borderId="52" xfId="0" applyFont="1" applyBorder="1" applyAlignment="1" applyProtection="1">
      <alignment horizontal="center" vertical="center"/>
      <protection/>
    </xf>
    <xf numFmtId="0" fontId="58" fillId="0" borderId="53" xfId="0" applyFont="1" applyBorder="1" applyAlignment="1" applyProtection="1">
      <alignment wrapText="1"/>
      <protection/>
    </xf>
    <xf numFmtId="0" fontId="58" fillId="0" borderId="53" xfId="0" applyFont="1" applyBorder="1" applyAlignment="1" applyProtection="1">
      <alignment/>
      <protection/>
    </xf>
    <xf numFmtId="0" fontId="58" fillId="0" borderId="24" xfId="0" applyFont="1" applyBorder="1" applyAlignment="1" applyProtection="1">
      <alignment horizontal="center" vertical="center"/>
      <protection/>
    </xf>
    <xf numFmtId="10" fontId="58" fillId="0" borderId="25" xfId="0" applyNumberFormat="1" applyFont="1" applyBorder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1" fontId="58" fillId="2" borderId="17" xfId="0" applyNumberFormat="1" applyFont="1" applyFill="1" applyBorder="1" applyAlignment="1" applyProtection="1">
      <alignment/>
      <protection/>
    </xf>
    <xf numFmtId="172" fontId="58" fillId="2" borderId="30" xfId="0" applyNumberFormat="1" applyFont="1" applyFill="1" applyBorder="1" applyAlignment="1" applyProtection="1">
      <alignment/>
      <protection/>
    </xf>
    <xf numFmtId="0" fontId="7" fillId="0" borderId="10" xfId="57" applyFont="1" applyBorder="1" applyAlignment="1" applyProtection="1">
      <alignment horizontal="left" vertical="center" indent="1"/>
      <protection/>
    </xf>
    <xf numFmtId="49" fontId="7" fillId="0" borderId="10" xfId="56" applyNumberFormat="1" applyFont="1" applyFill="1" applyBorder="1" applyAlignment="1" applyProtection="1">
      <alignment horizontal="center" vertical="center"/>
      <protection/>
    </xf>
    <xf numFmtId="0" fontId="59" fillId="0" borderId="35" xfId="0" applyFont="1" applyFill="1" applyBorder="1" applyAlignment="1" applyProtection="1">
      <alignment vertical="center"/>
      <protection locked="0"/>
    </xf>
    <xf numFmtId="0" fontId="58" fillId="0" borderId="0" xfId="0" applyFont="1" applyFill="1" applyBorder="1" applyAlignment="1" applyProtection="1">
      <alignment/>
      <protection locked="0"/>
    </xf>
    <xf numFmtId="0" fontId="58" fillId="0" borderId="16" xfId="0" applyFont="1" applyFill="1" applyBorder="1" applyAlignment="1" applyProtection="1">
      <alignment vertical="center" wrapText="1"/>
      <protection locked="0"/>
    </xf>
    <xf numFmtId="0" fontId="58" fillId="0" borderId="54" xfId="0" applyFont="1" applyFill="1" applyBorder="1" applyAlignment="1" applyProtection="1">
      <alignment/>
      <protection locked="0"/>
    </xf>
    <xf numFmtId="0" fontId="58" fillId="0" borderId="55" xfId="0" applyFont="1" applyFill="1" applyBorder="1" applyAlignment="1" applyProtection="1">
      <alignment/>
      <protection locked="0"/>
    </xf>
    <xf numFmtId="176" fontId="58" fillId="35" borderId="56" xfId="0" applyNumberFormat="1" applyFont="1" applyFill="1" applyBorder="1" applyAlignment="1" applyProtection="1">
      <alignment/>
      <protection locked="0"/>
    </xf>
    <xf numFmtId="172" fontId="58" fillId="35" borderId="0" xfId="63" applyNumberFormat="1" applyFont="1" applyFill="1" applyBorder="1" applyAlignment="1" applyProtection="1">
      <alignment vertical="center"/>
      <protection locked="0"/>
    </xf>
    <xf numFmtId="175" fontId="7" fillId="35" borderId="10" xfId="56" applyNumberFormat="1" applyFont="1" applyFill="1" applyBorder="1" applyAlignment="1" applyProtection="1">
      <alignment horizontal="center" vertical="center"/>
      <protection locked="0"/>
    </xf>
    <xf numFmtId="0" fontId="57" fillId="2" borderId="20" xfId="0" applyNumberFormat="1" applyFont="1" applyFill="1" applyBorder="1" applyAlignment="1" applyProtection="1">
      <alignment horizontal="right" vertical="center" indent="1"/>
      <protection/>
    </xf>
    <xf numFmtId="0" fontId="58" fillId="37" borderId="52" xfId="0" applyFont="1" applyFill="1" applyBorder="1" applyAlignment="1" applyProtection="1">
      <alignment horizontal="center" vertical="center"/>
      <protection/>
    </xf>
    <xf numFmtId="0" fontId="58" fillId="37" borderId="57" xfId="0" applyFont="1" applyFill="1" applyBorder="1" applyAlignment="1" applyProtection="1">
      <alignment horizontal="center" vertical="center"/>
      <protection/>
    </xf>
    <xf numFmtId="173" fontId="65" fillId="0" borderId="46" xfId="0" applyNumberFormat="1" applyFont="1" applyFill="1" applyBorder="1" applyAlignment="1" applyProtection="1">
      <alignment horizontal="center" vertical="center" wrapText="1"/>
      <protection/>
    </xf>
    <xf numFmtId="173" fontId="65" fillId="0" borderId="11" xfId="0" applyNumberFormat="1" applyFont="1" applyFill="1" applyBorder="1" applyAlignment="1" applyProtection="1">
      <alignment horizontal="center" vertical="center" wrapText="1"/>
      <protection/>
    </xf>
    <xf numFmtId="173" fontId="65" fillId="0" borderId="48" xfId="0" applyNumberFormat="1" applyFont="1" applyFill="1" applyBorder="1" applyAlignment="1" applyProtection="1">
      <alignment horizontal="center" vertical="center" wrapText="1"/>
      <protection/>
    </xf>
    <xf numFmtId="0" fontId="7" fillId="0" borderId="58" xfId="0" applyFont="1" applyBorder="1" applyAlignment="1" applyProtection="1">
      <alignment horizontal="left" vertical="center" wrapText="1" indent="1"/>
      <protection/>
    </xf>
    <xf numFmtId="0" fontId="7" fillId="0" borderId="59" xfId="0" applyFont="1" applyBorder="1" applyAlignment="1" applyProtection="1">
      <alignment horizontal="left" vertical="center" wrapText="1" indent="1"/>
      <protection/>
    </xf>
    <xf numFmtId="0" fontId="7" fillId="0" borderId="12" xfId="0" applyFont="1" applyBorder="1" applyAlignment="1" applyProtection="1">
      <alignment horizontal="left" vertical="center" wrapText="1" indent="1"/>
      <protection/>
    </xf>
    <xf numFmtId="0" fontId="7" fillId="0" borderId="60" xfId="0" applyFont="1" applyBorder="1" applyAlignment="1" applyProtection="1">
      <alignment horizontal="left" vertical="center" wrapText="1" indent="1"/>
      <protection/>
    </xf>
    <xf numFmtId="0" fontId="58" fillId="0" borderId="20" xfId="0" applyFont="1" applyBorder="1" applyAlignment="1" applyProtection="1">
      <alignment horizontal="left" vertical="center" wrapText="1" indent="1"/>
      <protection/>
    </xf>
    <xf numFmtId="0" fontId="58" fillId="0" borderId="61" xfId="0" applyFont="1" applyBorder="1" applyAlignment="1" applyProtection="1">
      <alignment horizontal="left" vertical="center" wrapText="1" indent="1"/>
      <protection/>
    </xf>
    <xf numFmtId="0" fontId="7" fillId="0" borderId="20" xfId="0" applyFont="1" applyBorder="1" applyAlignment="1" applyProtection="1">
      <alignment horizontal="left" vertical="center" wrapText="1" indent="1"/>
      <protection/>
    </xf>
    <xf numFmtId="0" fontId="7" fillId="0" borderId="61" xfId="0" applyFont="1" applyBorder="1" applyAlignment="1" applyProtection="1">
      <alignment horizontal="left" vertical="center" wrapText="1" indent="1"/>
      <protection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8" fillId="0" borderId="16" xfId="0" applyFont="1" applyFill="1" applyBorder="1" applyAlignment="1" applyProtection="1">
      <alignment horizontal="left" vertical="center" wrapText="1"/>
      <protection locked="0"/>
    </xf>
    <xf numFmtId="0" fontId="61" fillId="0" borderId="46" xfId="0" applyFont="1" applyBorder="1" applyAlignment="1" applyProtection="1">
      <alignment horizontal="center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61" fillId="0" borderId="48" xfId="0" applyFont="1" applyBorder="1" applyAlignment="1" applyProtection="1">
      <alignment horizontal="center" vertical="center"/>
      <protection/>
    </xf>
    <xf numFmtId="0" fontId="29" fillId="0" borderId="46" xfId="0" applyFont="1" applyFill="1" applyBorder="1" applyAlignment="1" applyProtection="1">
      <alignment horizontal="center"/>
      <protection/>
    </xf>
    <xf numFmtId="0" fontId="29" fillId="0" borderId="35" xfId="0" applyFont="1" applyFill="1" applyBorder="1" applyAlignment="1" applyProtection="1">
      <alignment horizontal="center"/>
      <protection/>
    </xf>
    <xf numFmtId="0" fontId="29" fillId="0" borderId="47" xfId="0" applyFont="1" applyFill="1" applyBorder="1" applyAlignment="1" applyProtection="1">
      <alignment horizontal="center"/>
      <protection/>
    </xf>
    <xf numFmtId="0" fontId="7" fillId="0" borderId="11" xfId="0" applyFont="1" applyBorder="1" applyAlignment="1" applyProtection="1">
      <alignment horizontal="left" vertical="center" wrapText="1" indent="1"/>
      <protection/>
    </xf>
    <xf numFmtId="0" fontId="7" fillId="0" borderId="13" xfId="0" applyFont="1" applyBorder="1" applyAlignment="1" applyProtection="1">
      <alignment horizontal="left" vertical="center" wrapText="1" indent="1"/>
      <protection/>
    </xf>
    <xf numFmtId="0" fontId="58" fillId="37" borderId="43" xfId="0" applyFont="1" applyFill="1" applyBorder="1" applyAlignment="1" applyProtection="1">
      <alignment horizontal="center" vertical="center"/>
      <protection/>
    </xf>
    <xf numFmtId="0" fontId="58" fillId="36" borderId="52" xfId="0" applyFont="1" applyFill="1" applyBorder="1" applyAlignment="1" applyProtection="1">
      <alignment horizontal="center" vertical="center"/>
      <protection/>
    </xf>
    <xf numFmtId="0" fontId="58" fillId="36" borderId="43" xfId="0" applyFont="1" applyFill="1" applyBorder="1" applyAlignment="1" applyProtection="1">
      <alignment horizontal="center" vertical="center"/>
      <protection/>
    </xf>
    <xf numFmtId="0" fontId="59" fillId="0" borderId="35" xfId="0" applyFont="1" applyFill="1" applyBorder="1" applyAlignment="1" applyProtection="1">
      <alignment horizontal="left" vertical="center"/>
      <protection locked="0"/>
    </xf>
    <xf numFmtId="0" fontId="58" fillId="0" borderId="0" xfId="0" applyFont="1" applyFill="1" applyBorder="1" applyAlignment="1" applyProtection="1">
      <alignment horizontal="left"/>
      <protection locked="0"/>
    </xf>
    <xf numFmtId="0" fontId="58" fillId="0" borderId="54" xfId="0" applyFont="1" applyFill="1" applyBorder="1" applyAlignment="1" applyProtection="1">
      <alignment horizontal="left"/>
      <protection locked="0"/>
    </xf>
    <xf numFmtId="0" fontId="66" fillId="0" borderId="10" xfId="0" applyFont="1" applyBorder="1" applyAlignment="1" applyProtection="1">
      <alignment horizontal="left" vertical="center" wrapText="1"/>
      <protection locked="0"/>
    </xf>
    <xf numFmtId="0" fontId="66" fillId="36" borderId="10" xfId="0" applyFont="1" applyFill="1" applyBorder="1" applyAlignment="1" applyProtection="1">
      <alignment horizontal="left" vertical="center" wrapText="1"/>
      <protection locked="0"/>
    </xf>
    <xf numFmtId="0" fontId="58" fillId="36" borderId="0" xfId="0" applyFont="1" applyFill="1" applyBorder="1" applyAlignment="1" applyProtection="1">
      <alignment horizontal="left" vertical="center" wrapText="1"/>
      <protection locked="0"/>
    </xf>
    <xf numFmtId="0" fontId="60" fillId="0" borderId="46" xfId="0" applyFont="1" applyFill="1" applyBorder="1" applyAlignment="1" applyProtection="1">
      <alignment horizontal="center" vertical="center" wrapText="1"/>
      <protection/>
    </xf>
    <xf numFmtId="0" fontId="60" fillId="0" borderId="47" xfId="0" applyFont="1" applyFill="1" applyBorder="1" applyAlignment="1" applyProtection="1">
      <alignment horizontal="center" vertical="center" wrapText="1"/>
      <protection/>
    </xf>
    <xf numFmtId="0" fontId="60" fillId="0" borderId="11" xfId="0" applyFont="1" applyFill="1" applyBorder="1" applyAlignment="1" applyProtection="1">
      <alignment horizontal="center" vertical="center" wrapText="1"/>
      <protection/>
    </xf>
    <xf numFmtId="0" fontId="60" fillId="0" borderId="16" xfId="0" applyFont="1" applyFill="1" applyBorder="1" applyAlignment="1" applyProtection="1">
      <alignment horizontal="center" vertical="center" wrapText="1"/>
      <protection/>
    </xf>
    <xf numFmtId="0" fontId="58" fillId="0" borderId="54" xfId="0" applyFont="1" applyFill="1" applyBorder="1" applyAlignment="1" applyProtection="1">
      <alignment horizontal="left"/>
      <protection locked="0"/>
    </xf>
    <xf numFmtId="0" fontId="58" fillId="0" borderId="55" xfId="0" applyFont="1" applyFill="1" applyBorder="1" applyAlignment="1" applyProtection="1">
      <alignment horizontal="left"/>
      <protection locked="0"/>
    </xf>
    <xf numFmtId="0" fontId="67" fillId="39" borderId="10" xfId="0" applyFont="1" applyFill="1" applyBorder="1" applyAlignment="1" applyProtection="1">
      <alignment horizontal="center" vertical="center" wrapText="1"/>
      <protection locked="0"/>
    </xf>
    <xf numFmtId="0" fontId="68" fillId="35" borderId="10" xfId="0" applyFont="1" applyFill="1" applyBorder="1" applyAlignment="1" applyProtection="1">
      <alignment horizontal="center" vertical="center" wrapText="1"/>
      <protection locked="0"/>
    </xf>
    <xf numFmtId="0" fontId="61" fillId="0" borderId="62" xfId="0" applyFont="1" applyBorder="1" applyAlignment="1" applyProtection="1">
      <alignment horizontal="center" vertical="center"/>
      <protection/>
    </xf>
    <xf numFmtId="0" fontId="61" fillId="0" borderId="37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left" vertical="center" wrapText="1" indent="1"/>
      <protection/>
    </xf>
    <xf numFmtId="0" fontId="7" fillId="0" borderId="39" xfId="0" applyFont="1" applyBorder="1" applyAlignment="1" applyProtection="1">
      <alignment horizontal="left" vertical="center" wrapText="1" indent="1"/>
      <protection/>
    </xf>
    <xf numFmtId="0" fontId="68" fillId="2" borderId="10" xfId="0" applyFont="1" applyFill="1" applyBorder="1" applyAlignment="1" applyProtection="1">
      <alignment horizontal="center" vertical="center" wrapText="1"/>
      <protection locked="0"/>
    </xf>
    <xf numFmtId="0" fontId="69" fillId="38" borderId="10" xfId="0" applyFont="1" applyFill="1" applyBorder="1" applyAlignment="1" applyProtection="1">
      <alignment horizontal="center" vertical="center" wrapText="1"/>
      <protection locked="0"/>
    </xf>
    <xf numFmtId="0" fontId="58" fillId="0" borderId="12" xfId="0" applyFont="1" applyBorder="1" applyAlignment="1" applyProtection="1">
      <alignment horizontal="left" vertical="center" wrapText="1" indent="1"/>
      <protection/>
    </xf>
    <xf numFmtId="0" fontId="58" fillId="0" borderId="60" xfId="0" applyFont="1" applyBorder="1" applyAlignment="1" applyProtection="1">
      <alignment horizontal="left" vertical="center" wrapText="1" indent="1"/>
      <protection/>
    </xf>
    <xf numFmtId="0" fontId="4" fillId="0" borderId="63" xfId="57" applyFont="1" applyFill="1" applyBorder="1" applyAlignment="1" applyProtection="1">
      <alignment horizontal="center" vertical="center"/>
      <protection/>
    </xf>
    <xf numFmtId="0" fontId="4" fillId="0" borderId="64" xfId="57" applyFont="1" applyFill="1" applyBorder="1" applyAlignment="1" applyProtection="1">
      <alignment horizontal="center" vertical="center"/>
      <protection/>
    </xf>
    <xf numFmtId="0" fontId="4" fillId="0" borderId="65" xfId="57" applyFont="1" applyFill="1" applyBorder="1" applyAlignment="1" applyProtection="1">
      <alignment horizontal="center" vertical="center"/>
      <protection/>
    </xf>
    <xf numFmtId="0" fontId="4" fillId="33" borderId="63" xfId="57" applyFont="1" applyFill="1" applyBorder="1" applyAlignment="1" applyProtection="1">
      <alignment horizontal="center" vertical="center"/>
      <protection/>
    </xf>
    <xf numFmtId="0" fontId="4" fillId="33" borderId="64" xfId="57" applyFont="1" applyFill="1" applyBorder="1" applyAlignment="1" applyProtection="1">
      <alignment horizontal="center" vertical="center"/>
      <protection/>
    </xf>
    <xf numFmtId="0" fontId="4" fillId="33" borderId="65" xfId="57" applyFont="1" applyFill="1" applyBorder="1" applyAlignment="1" applyProtection="1">
      <alignment horizontal="center" vertical="center"/>
      <protection/>
    </xf>
    <xf numFmtId="3" fontId="7" fillId="35" borderId="66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50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67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49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0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45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68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69" xfId="56" applyNumberFormat="1" applyFont="1" applyFill="1" applyBorder="1" applyAlignment="1" applyProtection="1">
      <alignment horizontal="center" vertical="center" wrapText="1"/>
      <protection locked="0"/>
    </xf>
    <xf numFmtId="3" fontId="7" fillId="35" borderId="70" xfId="56" applyNumberFormat="1" applyFont="1" applyFill="1" applyBorder="1" applyAlignment="1" applyProtection="1">
      <alignment horizontal="center" vertical="center" wrapText="1"/>
      <protection locked="0"/>
    </xf>
    <xf numFmtId="0" fontId="7" fillId="0" borderId="39" xfId="0" applyFont="1" applyBorder="1" applyAlignment="1" applyProtection="1">
      <alignment horizontal="left" vertical="center" wrapText="1" inden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iperhivatkozás_BUDAPES01" xfId="52"/>
    <cellStyle name="Input" xfId="53"/>
    <cellStyle name="Linked Cell" xfId="54"/>
    <cellStyle name="Neutral" xfId="55"/>
    <cellStyle name="Normál 2" xfId="56"/>
    <cellStyle name="Normál_BUDAPES01" xfId="57"/>
    <cellStyle name="Note" xfId="58"/>
    <cellStyle name="Output" xfId="59"/>
    <cellStyle name="Percent" xfId="60"/>
    <cellStyle name="Title" xfId="61"/>
    <cellStyle name="Total" xfId="62"/>
    <cellStyle name="Total 2" xfId="63"/>
    <cellStyle name="Warning Text" xfId="64"/>
  </cellStyles>
  <dxfs count="29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FF0000"/>
      </font>
      <fill>
        <patternFill patternType="none">
          <bgColor indexed="65"/>
        </patternFill>
      </fill>
    </dxf>
    <dxf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border/>
    </dxf>
    <dxf>
      <font>
        <b/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6"/>
  <sheetViews>
    <sheetView tabSelected="1" zoomScale="80" zoomScaleNormal="80" zoomScaleSheetLayoutView="100" zoomScalePageLayoutView="0" workbookViewId="0" topLeftCell="A1">
      <pane xSplit="1" ySplit="8" topLeftCell="B9" activePane="bottomRight" state="frozen"/>
      <selection pane="topLeft" activeCell="B26" sqref="B26"/>
      <selection pane="topRight" activeCell="B26" sqref="B26"/>
      <selection pane="bottomLeft" activeCell="B26" sqref="B26"/>
      <selection pane="bottomRight" activeCell="P21" sqref="P21"/>
    </sheetView>
  </sheetViews>
  <sheetFormatPr defaultColWidth="0" defaultRowHeight="15" zeroHeight="1"/>
  <cols>
    <col min="1" max="1" width="53.421875" style="125" customWidth="1"/>
    <col min="2" max="2" width="10.8515625" style="125" customWidth="1"/>
    <col min="3" max="3" width="13.421875" style="122" customWidth="1"/>
    <col min="4" max="4" width="11.140625" style="122" customWidth="1"/>
    <col min="5" max="5" width="13.28125" style="122" customWidth="1"/>
    <col min="6" max="6" width="12.140625" style="122" customWidth="1"/>
    <col min="7" max="7" width="13.28125" style="122" customWidth="1"/>
    <col min="8" max="8" width="9.7109375" style="122" customWidth="1"/>
    <col min="9" max="9" width="11.421875" style="122" customWidth="1"/>
    <col min="10" max="10" width="11.28125" style="122" customWidth="1"/>
    <col min="11" max="11" width="13.421875" style="122" customWidth="1"/>
    <col min="12" max="12" width="4.8515625" style="123" customWidth="1"/>
    <col min="13" max="13" width="32.421875" style="124" customWidth="1"/>
    <col min="14" max="14" width="16.421875" style="122" customWidth="1"/>
    <col min="15" max="15" width="12.7109375" style="123" customWidth="1"/>
    <col min="16" max="16" width="13.57421875" style="122" customWidth="1"/>
    <col min="17" max="17" width="50.00390625" style="122" customWidth="1"/>
    <col min="18" max="18" width="1.57421875" style="122" customWidth="1"/>
    <col min="19" max="19" width="52.140625" style="122" customWidth="1"/>
    <col min="20" max="21" width="0" style="125" hidden="1" customWidth="1"/>
    <col min="22" max="16384" width="9.140625" style="125" hidden="1" customWidth="1"/>
  </cols>
  <sheetData>
    <row r="1" spans="1:4" ht="15">
      <c r="A1" s="183" t="s">
        <v>149</v>
      </c>
      <c r="B1" s="120"/>
      <c r="C1" s="121"/>
      <c r="D1" s="121"/>
    </row>
    <row r="2" spans="1:9" ht="15">
      <c r="A2" s="184" t="s">
        <v>152</v>
      </c>
      <c r="B2" s="120"/>
      <c r="C2" s="121"/>
      <c r="D2" s="121"/>
      <c r="E2" s="126"/>
      <c r="I2" s="126"/>
    </row>
    <row r="3" spans="1:11" ht="15">
      <c r="A3" s="184"/>
      <c r="B3" s="186"/>
      <c r="C3" s="21"/>
      <c r="D3" s="21"/>
      <c r="E3" s="189"/>
      <c r="F3" s="21"/>
      <c r="G3" s="21"/>
      <c r="H3" s="21"/>
      <c r="I3" s="189"/>
      <c r="J3" s="21"/>
      <c r="K3" s="21"/>
    </row>
    <row r="4" spans="1:4" ht="15">
      <c r="A4" s="185" t="s">
        <v>163</v>
      </c>
      <c r="B4" s="190">
        <v>42887</v>
      </c>
      <c r="C4" s="191" t="s">
        <v>164</v>
      </c>
      <c r="D4" s="127">
        <v>43131</v>
      </c>
    </row>
    <row r="5" spans="1:11" ht="15.75" thickBot="1">
      <c r="A5" s="184" t="s">
        <v>165</v>
      </c>
      <c r="B5" s="128" t="s">
        <v>169</v>
      </c>
      <c r="C5" s="21"/>
      <c r="D5" s="21"/>
      <c r="E5" s="21"/>
      <c r="F5" s="21"/>
      <c r="G5" s="21"/>
      <c r="H5" s="21"/>
      <c r="I5" s="21"/>
      <c r="J5" s="21"/>
      <c r="K5" s="21"/>
    </row>
    <row r="6" spans="1:19" ht="13.5" customHeight="1" thickBot="1">
      <c r="A6" s="233" t="s">
        <v>107</v>
      </c>
      <c r="B6" s="236" t="s">
        <v>1</v>
      </c>
      <c r="C6" s="237"/>
      <c r="D6" s="237"/>
      <c r="E6" s="237"/>
      <c r="F6" s="237"/>
      <c r="G6" s="237"/>
      <c r="H6" s="237"/>
      <c r="I6" s="237"/>
      <c r="J6" s="237"/>
      <c r="K6" s="238"/>
      <c r="L6" s="129"/>
      <c r="M6" s="250" t="str">
        <f>UPPER("Organisational 
support (OS)")</f>
        <v>ORGANISATIONAL 
SUPPORT (OS)</v>
      </c>
      <c r="N6" s="251"/>
      <c r="O6" s="130"/>
      <c r="P6" s="250" t="s">
        <v>112</v>
      </c>
      <c r="Q6" s="258" t="s">
        <v>107</v>
      </c>
      <c r="R6" s="131"/>
      <c r="S6" s="132"/>
    </row>
    <row r="7" spans="1:19" ht="13.5" customHeight="1">
      <c r="A7" s="234"/>
      <c r="B7" s="242" t="s">
        <v>7</v>
      </c>
      <c r="C7" s="243"/>
      <c r="D7" s="242" t="s">
        <v>8</v>
      </c>
      <c r="E7" s="243"/>
      <c r="F7" s="218" t="s">
        <v>6</v>
      </c>
      <c r="G7" s="241"/>
      <c r="H7" s="218" t="s">
        <v>5</v>
      </c>
      <c r="I7" s="219"/>
      <c r="J7" s="218" t="s">
        <v>118</v>
      </c>
      <c r="K7" s="241"/>
      <c r="L7" s="133"/>
      <c r="M7" s="252"/>
      <c r="N7" s="253"/>
      <c r="O7" s="130"/>
      <c r="P7" s="252"/>
      <c r="Q7" s="259"/>
      <c r="R7" s="131"/>
      <c r="S7" s="134"/>
    </row>
    <row r="8" spans="1:19" ht="13.5" customHeight="1" thickBot="1">
      <c r="A8" s="235"/>
      <c r="B8" s="62" t="s">
        <v>109</v>
      </c>
      <c r="C8" s="63" t="s">
        <v>0</v>
      </c>
      <c r="D8" s="62" t="s">
        <v>109</v>
      </c>
      <c r="E8" s="63" t="s">
        <v>134</v>
      </c>
      <c r="F8" s="64" t="s">
        <v>109</v>
      </c>
      <c r="G8" s="65" t="s">
        <v>0</v>
      </c>
      <c r="H8" s="64" t="s">
        <v>109</v>
      </c>
      <c r="I8" s="66" t="s">
        <v>0</v>
      </c>
      <c r="J8" s="64" t="s">
        <v>109</v>
      </c>
      <c r="K8" s="65" t="s">
        <v>0</v>
      </c>
      <c r="L8" s="135"/>
      <c r="M8" s="252"/>
      <c r="N8" s="253"/>
      <c r="O8" s="130"/>
      <c r="P8" s="252"/>
      <c r="Q8" s="259"/>
      <c r="R8" s="131"/>
      <c r="S8" s="247" t="s">
        <v>126</v>
      </c>
    </row>
    <row r="9" spans="1:19" ht="27.75" customHeight="1" thickBot="1">
      <c r="A9" s="119" t="s">
        <v>116</v>
      </c>
      <c r="B9" s="38">
        <v>0</v>
      </c>
      <c r="C9" s="76">
        <v>0</v>
      </c>
      <c r="D9" s="38">
        <v>0</v>
      </c>
      <c r="E9" s="76">
        <v>0</v>
      </c>
      <c r="F9" s="37">
        <f>B9+D9</f>
        <v>0</v>
      </c>
      <c r="G9" s="35">
        <f>C9+E9</f>
        <v>0</v>
      </c>
      <c r="H9" s="47">
        <v>0</v>
      </c>
      <c r="I9" s="43">
        <v>0</v>
      </c>
      <c r="J9" s="37">
        <f>F9+H9</f>
        <v>0</v>
      </c>
      <c r="K9" s="35">
        <f>G9+I9</f>
        <v>0</v>
      </c>
      <c r="L9" s="136"/>
      <c r="M9" s="32" t="s">
        <v>135</v>
      </c>
      <c r="N9" s="54">
        <f>MIN(100,J9)*350+((J9)&gt;100)*(J9-100)*200</f>
        <v>0</v>
      </c>
      <c r="O9" s="137"/>
      <c r="P9" s="61">
        <f>K9+N9</f>
        <v>0</v>
      </c>
      <c r="Q9" s="89" t="s">
        <v>148</v>
      </c>
      <c r="R9" s="138"/>
      <c r="S9" s="247"/>
    </row>
    <row r="10" spans="1:19" ht="18" customHeight="1" thickBot="1" thickTop="1">
      <c r="A10" s="239" t="s">
        <v>117</v>
      </c>
      <c r="B10" s="33" t="s">
        <v>2</v>
      </c>
      <c r="C10" s="77">
        <v>0</v>
      </c>
      <c r="D10" s="33" t="s">
        <v>9</v>
      </c>
      <c r="E10" s="77">
        <v>0</v>
      </c>
      <c r="F10" s="28"/>
      <c r="G10" s="29"/>
      <c r="H10" s="28"/>
      <c r="I10" s="30"/>
      <c r="J10" s="30"/>
      <c r="K10" s="82"/>
      <c r="L10" s="135"/>
      <c r="M10" s="51"/>
      <c r="N10" s="52"/>
      <c r="O10" s="139"/>
      <c r="P10" s="90"/>
      <c r="Q10" s="260" t="s">
        <v>117</v>
      </c>
      <c r="R10" s="138"/>
      <c r="S10" s="247"/>
    </row>
    <row r="11" spans="1:18" ht="18" customHeight="1" thickBot="1" thickTop="1">
      <c r="A11" s="239"/>
      <c r="B11" s="33" t="s">
        <v>4</v>
      </c>
      <c r="C11" s="77">
        <v>0</v>
      </c>
      <c r="D11" s="33" t="s">
        <v>4</v>
      </c>
      <c r="E11" s="77">
        <v>0</v>
      </c>
      <c r="F11" s="34" t="s">
        <v>4</v>
      </c>
      <c r="G11" s="27">
        <f>C11+E11</f>
        <v>0</v>
      </c>
      <c r="H11" s="28"/>
      <c r="I11" s="30"/>
      <c r="J11" s="30"/>
      <c r="K11" s="29"/>
      <c r="L11" s="135"/>
      <c r="M11" s="51"/>
      <c r="N11" s="52"/>
      <c r="O11" s="139"/>
      <c r="P11" s="91"/>
      <c r="Q11" s="260"/>
      <c r="R11" s="138"/>
    </row>
    <row r="12" spans="1:18" ht="18" customHeight="1" thickBot="1" thickTop="1">
      <c r="A12" s="240"/>
      <c r="B12" s="33" t="s">
        <v>3</v>
      </c>
      <c r="C12" s="77">
        <v>0</v>
      </c>
      <c r="D12" s="33" t="s">
        <v>3</v>
      </c>
      <c r="E12" s="77">
        <v>0</v>
      </c>
      <c r="F12" s="33" t="s">
        <v>3</v>
      </c>
      <c r="G12" s="26">
        <f>C12+E12</f>
        <v>0</v>
      </c>
      <c r="H12" s="140" t="s">
        <v>3</v>
      </c>
      <c r="I12" s="75">
        <v>0</v>
      </c>
      <c r="J12" s="30"/>
      <c r="K12" s="83"/>
      <c r="L12" s="135"/>
      <c r="M12" s="31" t="s">
        <v>127</v>
      </c>
      <c r="N12" s="54">
        <f>-(G12+I12)</f>
        <v>0</v>
      </c>
      <c r="O12" s="137"/>
      <c r="P12" s="92"/>
      <c r="Q12" s="261"/>
      <c r="R12" s="138"/>
    </row>
    <row r="13" spans="1:19" ht="27" customHeight="1" thickBot="1" thickTop="1">
      <c r="A13" s="84" t="s">
        <v>132</v>
      </c>
      <c r="B13" s="141">
        <v>0</v>
      </c>
      <c r="C13" s="78">
        <f>C9+C10+C11+C12-E10</f>
        <v>0</v>
      </c>
      <c r="D13" s="142">
        <v>0</v>
      </c>
      <c r="E13" s="78">
        <f>E9+E10+E11+E12-C10</f>
        <v>0</v>
      </c>
      <c r="F13" s="50">
        <f>B13+D13</f>
        <v>0</v>
      </c>
      <c r="G13" s="35">
        <f>C13+E13</f>
        <v>0</v>
      </c>
      <c r="H13" s="143">
        <v>0</v>
      </c>
      <c r="I13" s="36">
        <f>I9+I12-G11</f>
        <v>0</v>
      </c>
      <c r="J13" s="44">
        <f aca="true" t="shared" si="0" ref="J13:K15">F13+H13</f>
        <v>0</v>
      </c>
      <c r="K13" s="27">
        <f t="shared" si="0"/>
        <v>0</v>
      </c>
      <c r="L13" s="136"/>
      <c r="M13" s="25" t="s">
        <v>128</v>
      </c>
      <c r="N13" s="54">
        <f>N9+N12</f>
        <v>0</v>
      </c>
      <c r="O13" s="137"/>
      <c r="P13" s="61">
        <f>K13+N13</f>
        <v>0</v>
      </c>
      <c r="Q13" s="93" t="s">
        <v>133</v>
      </c>
      <c r="R13" s="144"/>
      <c r="S13" s="248" t="s">
        <v>125</v>
      </c>
    </row>
    <row r="14" spans="1:19" ht="27" customHeight="1" thickBot="1" thickTop="1">
      <c r="A14" s="119" t="s">
        <v>138</v>
      </c>
      <c r="B14" s="79">
        <v>0</v>
      </c>
      <c r="C14" s="80">
        <v>0</v>
      </c>
      <c r="D14" s="100">
        <v>0</v>
      </c>
      <c r="E14" s="80">
        <v>0</v>
      </c>
      <c r="F14" s="23">
        <f>B14+D14</f>
        <v>0</v>
      </c>
      <c r="G14" s="35">
        <f>C14+E14</f>
        <v>0</v>
      </c>
      <c r="H14" s="47">
        <v>0</v>
      </c>
      <c r="I14" s="43">
        <v>0</v>
      </c>
      <c r="J14" s="37">
        <f t="shared" si="0"/>
        <v>0</v>
      </c>
      <c r="K14" s="35">
        <f t="shared" si="0"/>
        <v>0</v>
      </c>
      <c r="L14" s="136"/>
      <c r="M14" s="24" t="s">
        <v>130</v>
      </c>
      <c r="N14" s="54">
        <f>MIN(IF((J14)&lt;ROUNDDOWN(J9*0.9,0),MIN(100,J14)*350+((J14)&gt;100)*(J14-100)*200,N13),N13)</f>
        <v>0</v>
      </c>
      <c r="O14" s="137"/>
      <c r="P14" s="61">
        <f>K14+N14</f>
        <v>0</v>
      </c>
      <c r="Q14" s="117" t="s">
        <v>141</v>
      </c>
      <c r="R14" s="145"/>
      <c r="S14" s="248"/>
    </row>
    <row r="15" spans="1:19" ht="27" customHeight="1" thickBot="1" thickTop="1">
      <c r="A15" s="119" t="s">
        <v>139</v>
      </c>
      <c r="B15" s="79">
        <v>0</v>
      </c>
      <c r="C15" s="80">
        <v>0</v>
      </c>
      <c r="D15" s="100">
        <v>0</v>
      </c>
      <c r="E15" s="80">
        <v>0</v>
      </c>
      <c r="F15" s="23">
        <f>B15+D15</f>
        <v>0</v>
      </c>
      <c r="G15" s="35">
        <f>C15+E15</f>
        <v>0</v>
      </c>
      <c r="H15" s="38">
        <v>0</v>
      </c>
      <c r="I15" s="39">
        <v>0</v>
      </c>
      <c r="J15" s="68">
        <f t="shared" si="0"/>
        <v>0</v>
      </c>
      <c r="K15" s="35">
        <f t="shared" si="0"/>
        <v>0</v>
      </c>
      <c r="L15" s="136"/>
      <c r="M15" s="198" t="s">
        <v>150</v>
      </c>
      <c r="N15" s="146">
        <v>0</v>
      </c>
      <c r="O15" s="139"/>
      <c r="P15" s="94"/>
      <c r="Q15" s="117" t="s">
        <v>142</v>
      </c>
      <c r="R15" s="138"/>
      <c r="S15" s="248"/>
    </row>
    <row r="16" spans="1:19" ht="27" customHeight="1" thickBot="1" thickTop="1">
      <c r="A16" s="118" t="s">
        <v>140</v>
      </c>
      <c r="B16" s="70">
        <f aca="true" t="shared" si="1" ref="B16:K16">B14+B15</f>
        <v>0</v>
      </c>
      <c r="C16" s="71">
        <f>C14+C15</f>
        <v>0</v>
      </c>
      <c r="D16" s="70">
        <f t="shared" si="1"/>
        <v>0</v>
      </c>
      <c r="E16" s="71">
        <f t="shared" si="1"/>
        <v>0</v>
      </c>
      <c r="F16" s="69">
        <f t="shared" si="1"/>
        <v>0</v>
      </c>
      <c r="G16" s="35">
        <f t="shared" si="1"/>
        <v>0</v>
      </c>
      <c r="H16" s="70">
        <f t="shared" si="1"/>
        <v>0</v>
      </c>
      <c r="I16" s="71">
        <f t="shared" si="1"/>
        <v>0</v>
      </c>
      <c r="J16" s="67">
        <f t="shared" si="1"/>
        <v>0</v>
      </c>
      <c r="K16" s="35">
        <f t="shared" si="1"/>
        <v>0</v>
      </c>
      <c r="L16" s="137"/>
      <c r="M16" s="22" t="s">
        <v>131</v>
      </c>
      <c r="N16" s="54">
        <f>MIN(IF((J16)&lt;ROUNDDOWN(J9*0.9,0),MIN(100,J16)*350+((J16)&gt;100)*(J16-100)*200,N13),N13)</f>
        <v>0</v>
      </c>
      <c r="O16" s="137"/>
      <c r="P16" s="61">
        <f>K16+N16</f>
        <v>0</v>
      </c>
      <c r="Q16" s="95" t="s">
        <v>143</v>
      </c>
      <c r="R16" s="138"/>
      <c r="S16" s="147"/>
    </row>
    <row r="17" spans="1:19" ht="35.25" customHeight="1" thickBot="1" thickTop="1">
      <c r="A17" s="85" t="str">
        <f>IF(K17&lt;0,"Funds to be recovered by the NA","Additional mobility numbers and grants requested")</f>
        <v>Additional mobility numbers and grants requested</v>
      </c>
      <c r="B17" s="196">
        <f>B16-B13</f>
        <v>0</v>
      </c>
      <c r="C17" s="78">
        <f>C16-C13</f>
        <v>0</v>
      </c>
      <c r="D17" s="196">
        <f>D16-D13</f>
        <v>0</v>
      </c>
      <c r="E17" s="78">
        <f>E16-E13</f>
        <v>0</v>
      </c>
      <c r="F17" s="192">
        <f>B17+D17</f>
        <v>0</v>
      </c>
      <c r="G17" s="41">
        <f>C17+E17</f>
        <v>0</v>
      </c>
      <c r="H17" s="194">
        <f>H16-H13</f>
        <v>0</v>
      </c>
      <c r="I17" s="195">
        <f>I16-I13</f>
        <v>0</v>
      </c>
      <c r="J17" s="42">
        <f>F17+H17</f>
        <v>0</v>
      </c>
      <c r="K17" s="41">
        <f>G17+I17</f>
        <v>0</v>
      </c>
      <c r="L17" s="148"/>
      <c r="M17" s="40" t="str">
        <f>IF(K17&lt;0,"","Additional OS grant requested (difference between future and previously awarded OS):")</f>
        <v>Additional OS grant requested (difference between future and previously awarded OS):</v>
      </c>
      <c r="N17" s="54">
        <f>IF(K17&lt;0,"",N18-AwardedOS)</f>
        <v>0</v>
      </c>
      <c r="O17" s="137"/>
      <c r="P17" s="61">
        <f>IF(K17&lt;0,K17,K17+N17)</f>
        <v>0</v>
      </c>
      <c r="Q17" s="96" t="str">
        <f>IF(K17&lt;0,"Funds to be recovered by the NA","Additional mobility numbers and grants requested")</f>
        <v>Additional mobility numbers and grants requested</v>
      </c>
      <c r="R17" s="149"/>
      <c r="S17" s="150"/>
    </row>
    <row r="18" spans="1:19" ht="27" customHeight="1" thickBot="1" thickTop="1">
      <c r="A18" s="86" t="str">
        <f>IF(K17&lt;0,"","Calculated mobility numbers and grants (for the grant agreement amendment)")</f>
        <v>Calculated mobility numbers and grants (for the grant agreement amendment)</v>
      </c>
      <c r="B18" s="48">
        <f>IF(K17&lt;0,"",B13+B17)</f>
        <v>0</v>
      </c>
      <c r="C18" s="197">
        <f>IF(K17&lt;0,"",C13+C17)</f>
        <v>0</v>
      </c>
      <c r="D18" s="48">
        <f>IF(K17&lt;0,"",D13+D17)</f>
        <v>0</v>
      </c>
      <c r="E18" s="49">
        <f>IF(K17&lt;0,"",E13+E17)</f>
        <v>0</v>
      </c>
      <c r="F18" s="193">
        <f>IF(K17&lt;0,"",F13+F17)</f>
        <v>0</v>
      </c>
      <c r="G18" s="81">
        <f>IF(K17&lt;0,"",G13+G17)</f>
        <v>0</v>
      </c>
      <c r="H18" s="193">
        <f>IF(K17&lt;0,"",H13+H17)</f>
        <v>0</v>
      </c>
      <c r="I18" s="81">
        <f>IF(K17&lt;0,"",I13+I17)</f>
        <v>0</v>
      </c>
      <c r="J18" s="193">
        <f>IF(K17&lt;0,"",J13+J17)</f>
        <v>0</v>
      </c>
      <c r="K18" s="49">
        <f>IF(K17&lt;0,"",K13+K17)</f>
        <v>0</v>
      </c>
      <c r="L18" s="148"/>
      <c r="M18" s="53" t="str">
        <f>IF(K17&lt;0,"","Calculated OS based on amended total mobilities, including transfer from OS:")</f>
        <v>Calculated OS based on amended total mobilities, including transfer from OS:</v>
      </c>
      <c r="N18" s="72">
        <f>IF(K17&lt;0,"",((MIN(100,J18)*350+((J18)&gt;100)*(J18-100)*200)+N12))</f>
        <v>0</v>
      </c>
      <c r="O18" s="137"/>
      <c r="P18" s="99">
        <f>IF(K17&lt;0,"",K18+N18)</f>
        <v>0</v>
      </c>
      <c r="Q18" s="98" t="str">
        <f>IF(K17&lt;0,"","Calculated mobility numbers and grants (for the grant agreement amendment)")</f>
        <v>Calculated mobility numbers and grants (for the grant agreement amendment)</v>
      </c>
      <c r="R18" s="151"/>
      <c r="S18" s="249"/>
    </row>
    <row r="19" spans="1:19" ht="27" customHeight="1" thickBot="1">
      <c r="A19" s="45"/>
      <c r="B19" s="152"/>
      <c r="C19" s="153"/>
      <c r="D19" s="152"/>
      <c r="E19" s="153"/>
      <c r="F19" s="154"/>
      <c r="G19" s="155"/>
      <c r="H19" s="154"/>
      <c r="I19" s="155"/>
      <c r="J19" s="154"/>
      <c r="K19" s="155"/>
      <c r="L19" s="148"/>
      <c r="M19" s="156"/>
      <c r="N19" s="157"/>
      <c r="O19" s="137"/>
      <c r="P19" s="158">
        <v>0</v>
      </c>
      <c r="Q19" s="101" t="s">
        <v>151</v>
      </c>
      <c r="R19" s="151"/>
      <c r="S19" s="249"/>
    </row>
    <row r="20" spans="1:19" ht="27" customHeight="1" thickBot="1" thickTop="1">
      <c r="A20" s="220" t="s">
        <v>108</v>
      </c>
      <c r="B20" s="223" t="s">
        <v>110</v>
      </c>
      <c r="C20" s="224"/>
      <c r="D20" s="224"/>
      <c r="E20" s="57">
        <v>0</v>
      </c>
      <c r="F20" s="87"/>
      <c r="G20" s="223" t="s">
        <v>120</v>
      </c>
      <c r="H20" s="224"/>
      <c r="I20" s="224"/>
      <c r="J20" s="224"/>
      <c r="K20" s="57">
        <v>0</v>
      </c>
      <c r="L20" s="148"/>
      <c r="M20" s="156"/>
      <c r="N20" s="157"/>
      <c r="O20" s="137"/>
      <c r="P20" s="217" t="e">
        <f>(RecalulatedOS+Realisedtotalgrant)/P19</f>
        <v>#DIV/0!</v>
      </c>
      <c r="Q20" s="97" t="s">
        <v>154</v>
      </c>
      <c r="R20" s="151"/>
      <c r="S20" s="249"/>
    </row>
    <row r="21" spans="1:19" ht="12.75" customHeight="1" thickBot="1" thickTop="1">
      <c r="A21" s="221"/>
      <c r="B21" s="225" t="s">
        <v>111</v>
      </c>
      <c r="C21" s="226"/>
      <c r="D21" s="226"/>
      <c r="E21" s="58">
        <v>0</v>
      </c>
      <c r="F21" s="46"/>
      <c r="G21" s="225" t="s">
        <v>121</v>
      </c>
      <c r="H21" s="226"/>
      <c r="I21" s="226"/>
      <c r="J21" s="226"/>
      <c r="K21" s="58">
        <v>0</v>
      </c>
      <c r="L21" s="155"/>
      <c r="M21" s="159"/>
      <c r="N21" s="160"/>
      <c r="O21" s="159"/>
      <c r="P21" s="160"/>
      <c r="S21" s="249"/>
    </row>
    <row r="22" spans="1:19" ht="21.75" customHeight="1" thickBot="1" thickTop="1">
      <c r="A22" s="221"/>
      <c r="B22" s="225" t="s">
        <v>123</v>
      </c>
      <c r="C22" s="226"/>
      <c r="D22" s="226"/>
      <c r="E22" s="58">
        <v>0</v>
      </c>
      <c r="F22" s="46"/>
      <c r="G22" s="225" t="s">
        <v>122</v>
      </c>
      <c r="H22" s="226"/>
      <c r="I22" s="226"/>
      <c r="J22" s="226"/>
      <c r="K22" s="58">
        <v>0</v>
      </c>
      <c r="L22" s="56"/>
      <c r="M22" s="161" t="s">
        <v>167</v>
      </c>
      <c r="N22" s="244" t="s">
        <v>156</v>
      </c>
      <c r="O22" s="244"/>
      <c r="P22" s="162" t="s">
        <v>168</v>
      </c>
      <c r="Q22" s="163"/>
      <c r="R22" s="164"/>
      <c r="S22" s="249"/>
    </row>
    <row r="23" spans="1:19" ht="21.75" customHeight="1" thickBot="1" thickTop="1">
      <c r="A23" s="221"/>
      <c r="B23" s="264">
        <f>IF((E22+E21)&lt;E20,"Licenses to be reappropriated by NA","")</f>
      </c>
      <c r="C23" s="265"/>
      <c r="D23" s="265"/>
      <c r="E23" s="59">
        <f>IF((E22+E21)&lt;E20,E20-(E22+E21),"")</f>
      </c>
      <c r="F23" s="46"/>
      <c r="G23" s="264">
        <f>IF((K22+K21)&lt;K20,"Language course licenses to be reappropriated by NA","")</f>
      </c>
      <c r="H23" s="265"/>
      <c r="I23" s="265"/>
      <c r="J23" s="265"/>
      <c r="K23" s="59">
        <f>IF((K22+K21)&lt;K20,K20-(K22+K21),"")</f>
      </c>
      <c r="L23" s="56"/>
      <c r="M23" s="165" t="s">
        <v>155</v>
      </c>
      <c r="N23" s="245" t="s">
        <v>157</v>
      </c>
      <c r="O23" s="245"/>
      <c r="P23" s="231" t="s">
        <v>155</v>
      </c>
      <c r="Q23" s="232"/>
      <c r="R23" s="166"/>
      <c r="S23" s="249"/>
    </row>
    <row r="24" spans="1:19" ht="21.75" customHeight="1" thickBot="1" thickTop="1">
      <c r="A24" s="222"/>
      <c r="B24" s="229" t="s">
        <v>124</v>
      </c>
      <c r="C24" s="230"/>
      <c r="D24" s="230"/>
      <c r="E24" s="60"/>
      <c r="F24" s="73"/>
      <c r="G24" s="227" t="s">
        <v>119</v>
      </c>
      <c r="H24" s="228"/>
      <c r="I24" s="228"/>
      <c r="J24" s="228"/>
      <c r="K24" s="60"/>
      <c r="L24" s="56"/>
      <c r="M24" s="165" t="s">
        <v>159</v>
      </c>
      <c r="N24" s="245" t="s">
        <v>159</v>
      </c>
      <c r="O24" s="245"/>
      <c r="P24" s="231" t="s">
        <v>159</v>
      </c>
      <c r="Q24" s="232"/>
      <c r="R24" s="166"/>
      <c r="S24" s="249"/>
    </row>
    <row r="25" spans="1:19" ht="21.75" customHeight="1" thickBot="1">
      <c r="A25" s="186"/>
      <c r="B25" s="167"/>
      <c r="C25" s="167"/>
      <c r="D25" s="167"/>
      <c r="E25" s="167"/>
      <c r="F25" s="167"/>
      <c r="G25" s="167"/>
      <c r="H25" s="167"/>
      <c r="I25" s="167"/>
      <c r="J25" s="167"/>
      <c r="K25" s="167"/>
      <c r="L25" s="168"/>
      <c r="M25" s="169" t="s">
        <v>158</v>
      </c>
      <c r="N25" s="246" t="s">
        <v>158</v>
      </c>
      <c r="O25" s="246"/>
      <c r="P25" s="254" t="s">
        <v>158</v>
      </c>
      <c r="Q25" s="255"/>
      <c r="R25" s="170"/>
      <c r="S25" s="249"/>
    </row>
    <row r="26" spans="1:19" ht="21.75" customHeight="1">
      <c r="A26" s="186"/>
      <c r="M26" s="171"/>
      <c r="N26" s="172"/>
      <c r="P26" s="172"/>
      <c r="Q26" s="172"/>
      <c r="S26" s="249"/>
    </row>
    <row r="27" spans="1:19" ht="16.5" customHeight="1">
      <c r="A27" s="186"/>
      <c r="B27" s="173"/>
      <c r="G27" s="174"/>
      <c r="H27" s="174"/>
      <c r="I27" s="174"/>
      <c r="J27" s="174"/>
      <c r="K27" s="174"/>
      <c r="L27" s="175"/>
      <c r="O27" s="172"/>
      <c r="S27" s="125"/>
    </row>
    <row r="28" spans="1:19" ht="26.25" customHeight="1">
      <c r="A28" s="187"/>
      <c r="B28" s="257" t="s">
        <v>113</v>
      </c>
      <c r="C28" s="257"/>
      <c r="D28" s="257"/>
      <c r="E28" s="176"/>
      <c r="F28" s="262" t="s">
        <v>115</v>
      </c>
      <c r="G28" s="262"/>
      <c r="H28" s="176"/>
      <c r="I28" s="256" t="s">
        <v>129</v>
      </c>
      <c r="J28" s="256"/>
      <c r="K28" s="256"/>
      <c r="L28" s="176"/>
      <c r="M28" s="263" t="s">
        <v>10</v>
      </c>
      <c r="N28" s="263"/>
      <c r="O28" s="263"/>
      <c r="P28" s="176"/>
      <c r="Q28" s="176"/>
      <c r="R28" s="176"/>
      <c r="S28" s="172"/>
    </row>
    <row r="29" spans="1:15" ht="26.25" customHeight="1" hidden="1">
      <c r="A29" s="186"/>
      <c r="B29" s="173"/>
      <c r="C29" s="177"/>
      <c r="G29" s="174"/>
      <c r="H29" s="174"/>
      <c r="I29" s="174"/>
      <c r="J29" s="174"/>
      <c r="K29" s="174"/>
      <c r="L29" s="175"/>
      <c r="O29" s="172"/>
    </row>
    <row r="30" spans="1:15" ht="26.25" customHeight="1" hidden="1">
      <c r="A30" s="186"/>
      <c r="B30" s="122"/>
      <c r="O30" s="172"/>
    </row>
    <row r="31" spans="1:15" ht="26.25" customHeight="1" hidden="1">
      <c r="A31" s="186"/>
      <c r="B31" s="122"/>
      <c r="O31" s="172"/>
    </row>
    <row r="32" spans="1:15" ht="25.5" customHeight="1" hidden="1">
      <c r="A32" s="186"/>
      <c r="B32" s="122"/>
      <c r="O32" s="172"/>
    </row>
    <row r="33" spans="1:15" ht="25.5" customHeight="1" hidden="1">
      <c r="A33" s="21"/>
      <c r="B33" s="122"/>
      <c r="O33" s="172"/>
    </row>
    <row r="34" spans="1:15" ht="25.5" customHeight="1" hidden="1">
      <c r="A34" s="21"/>
      <c r="B34" s="122"/>
      <c r="O34" s="172"/>
    </row>
    <row r="35" spans="1:15" ht="25.5" customHeight="1" hidden="1">
      <c r="A35" s="21"/>
      <c r="B35" s="178"/>
      <c r="C35" s="178"/>
      <c r="D35" s="178"/>
      <c r="E35" s="178"/>
      <c r="F35" s="178"/>
      <c r="G35" s="174"/>
      <c r="H35" s="174"/>
      <c r="I35" s="174"/>
      <c r="J35" s="174"/>
      <c r="K35" s="174"/>
      <c r="L35" s="175"/>
      <c r="O35" s="172"/>
    </row>
    <row r="36" spans="1:15" ht="25.5" customHeight="1" hidden="1">
      <c r="A36" s="188"/>
      <c r="B36" s="122"/>
      <c r="H36" s="179"/>
      <c r="I36" s="179"/>
      <c r="J36" s="179"/>
      <c r="K36" s="179"/>
      <c r="L36" s="180"/>
      <c r="O36" s="172"/>
    </row>
    <row r="37" spans="1:15" ht="25.5" customHeight="1" hidden="1">
      <c r="A37" s="21"/>
      <c r="B37" s="122"/>
      <c r="H37" s="179"/>
      <c r="I37" s="179"/>
      <c r="J37" s="179"/>
      <c r="K37" s="179"/>
      <c r="L37" s="180"/>
      <c r="M37" s="181"/>
      <c r="O37" s="172"/>
    </row>
    <row r="38" spans="1:15" ht="15" hidden="1">
      <c r="A38" s="21"/>
      <c r="B38" s="122"/>
      <c r="H38" s="179"/>
      <c r="I38" s="179"/>
      <c r="J38" s="179"/>
      <c r="K38" s="179"/>
      <c r="L38" s="180"/>
      <c r="M38" s="181"/>
      <c r="O38" s="172"/>
    </row>
    <row r="39" spans="1:18" ht="15" hidden="1">
      <c r="A39" s="21"/>
      <c r="B39" s="122"/>
      <c r="H39" s="179"/>
      <c r="I39" s="179"/>
      <c r="J39" s="179"/>
      <c r="K39" s="179"/>
      <c r="L39" s="180"/>
      <c r="M39" s="181"/>
      <c r="N39" s="179"/>
      <c r="O39" s="182"/>
      <c r="P39" s="179"/>
      <c r="Q39" s="179"/>
      <c r="R39" s="179"/>
    </row>
    <row r="40" spans="1:18" ht="15" hidden="1">
      <c r="A40" s="21"/>
      <c r="B40" s="179"/>
      <c r="H40" s="179"/>
      <c r="I40" s="179"/>
      <c r="J40" s="179"/>
      <c r="K40" s="179"/>
      <c r="L40" s="180"/>
      <c r="M40" s="181"/>
      <c r="N40" s="179"/>
      <c r="O40" s="182"/>
      <c r="P40" s="179"/>
      <c r="Q40" s="179"/>
      <c r="R40" s="179"/>
    </row>
    <row r="41" spans="1:19" ht="15" hidden="1">
      <c r="A41" s="21"/>
      <c r="B41" s="122"/>
      <c r="H41" s="179"/>
      <c r="I41" s="179"/>
      <c r="J41" s="179"/>
      <c r="K41" s="179"/>
      <c r="L41" s="180"/>
      <c r="M41" s="181"/>
      <c r="N41" s="179"/>
      <c r="O41" s="182"/>
      <c r="P41" s="179"/>
      <c r="Q41" s="179"/>
      <c r="R41" s="179"/>
      <c r="S41" s="179"/>
    </row>
    <row r="42" spans="1:19" ht="15" hidden="1">
      <c r="A42" s="21"/>
      <c r="B42" s="122"/>
      <c r="O42" s="172"/>
      <c r="S42" s="179"/>
    </row>
    <row r="43" spans="1:19" ht="15" hidden="1">
      <c r="A43" s="21"/>
      <c r="B43" s="122"/>
      <c r="O43" s="172"/>
      <c r="S43" s="179"/>
    </row>
    <row r="44" spans="1:15" ht="15" hidden="1">
      <c r="A44" s="186"/>
      <c r="B44" s="122"/>
      <c r="O44" s="172"/>
    </row>
    <row r="45" spans="1:15" ht="15" hidden="1">
      <c r="A45" s="186"/>
      <c r="B45" s="122"/>
      <c r="O45" s="172"/>
    </row>
    <row r="46" spans="1:15" ht="15" hidden="1">
      <c r="A46" s="186"/>
      <c r="B46" s="122"/>
      <c r="O46" s="172"/>
    </row>
    <row r="47" spans="1:15" ht="15" hidden="1">
      <c r="A47" s="186"/>
      <c r="B47" s="122"/>
      <c r="O47" s="172"/>
    </row>
    <row r="48" spans="1:15" ht="15" hidden="1">
      <c r="A48" s="186"/>
      <c r="B48" s="122"/>
      <c r="O48" s="172"/>
    </row>
    <row r="49" spans="1:15" ht="15" hidden="1">
      <c r="A49" s="186"/>
      <c r="B49" s="122"/>
      <c r="O49" s="172"/>
    </row>
    <row r="50" spans="1:15" ht="15" hidden="1">
      <c r="A50" s="186"/>
      <c r="B50" s="122"/>
      <c r="O50" s="172"/>
    </row>
    <row r="51" spans="1:15" ht="15" hidden="1">
      <c r="A51" s="186"/>
      <c r="O51" s="172"/>
    </row>
    <row r="52" spans="1:15" ht="15" hidden="1">
      <c r="A52" s="186"/>
      <c r="O52" s="172"/>
    </row>
    <row r="53" spans="1:15" ht="15" hidden="1">
      <c r="A53" s="186"/>
      <c r="O53" s="172"/>
    </row>
    <row r="54" ht="15" hidden="1">
      <c r="A54" s="186"/>
    </row>
    <row r="55" ht="15" hidden="1">
      <c r="A55" s="186"/>
    </row>
    <row r="56" ht="15">
      <c r="A56" s="186"/>
    </row>
  </sheetData>
  <sheetProtection password="E216" sheet="1"/>
  <mergeCells count="38">
    <mergeCell ref="I28:K28"/>
    <mergeCell ref="B28:D28"/>
    <mergeCell ref="Q6:Q8"/>
    <mergeCell ref="Q10:Q12"/>
    <mergeCell ref="P6:P8"/>
    <mergeCell ref="F28:G28"/>
    <mergeCell ref="M28:O28"/>
    <mergeCell ref="B23:D23"/>
    <mergeCell ref="G23:J23"/>
    <mergeCell ref="B21:D21"/>
    <mergeCell ref="N22:O22"/>
    <mergeCell ref="N23:O23"/>
    <mergeCell ref="N24:O24"/>
    <mergeCell ref="N25:O25"/>
    <mergeCell ref="S8:S10"/>
    <mergeCell ref="S13:S15"/>
    <mergeCell ref="S18:S22"/>
    <mergeCell ref="S23:S26"/>
    <mergeCell ref="M6:N8"/>
    <mergeCell ref="P25:Q25"/>
    <mergeCell ref="P24:Q24"/>
    <mergeCell ref="P23:Q23"/>
    <mergeCell ref="A6:A8"/>
    <mergeCell ref="B6:K6"/>
    <mergeCell ref="A10:A12"/>
    <mergeCell ref="B20:D20"/>
    <mergeCell ref="F7:G7"/>
    <mergeCell ref="B7:C7"/>
    <mergeCell ref="D7:E7"/>
    <mergeCell ref="J7:K7"/>
    <mergeCell ref="H7:I7"/>
    <mergeCell ref="A20:A24"/>
    <mergeCell ref="G20:J20"/>
    <mergeCell ref="G21:J21"/>
    <mergeCell ref="G24:J24"/>
    <mergeCell ref="B24:D24"/>
    <mergeCell ref="B22:D22"/>
    <mergeCell ref="G22:J22"/>
  </mergeCells>
  <conditionalFormatting sqref="G13 I13 K13:L13 G18 I18 K18">
    <cfRule type="expression" priority="43" dxfId="26">
      <formula>(($G$13+$I$13)&lt;&gt;$K$13)</formula>
    </cfRule>
  </conditionalFormatting>
  <conditionalFormatting sqref="G11">
    <cfRule type="expression" priority="42" dxfId="27">
      <formula>($G$11&gt;$I$9)</formula>
    </cfRule>
  </conditionalFormatting>
  <conditionalFormatting sqref="C11 E11">
    <cfRule type="expression" priority="39" dxfId="26">
      <formula>(($C$11+$E$11)&gt;$I$9)</formula>
    </cfRule>
  </conditionalFormatting>
  <conditionalFormatting sqref="C10">
    <cfRule type="expression" priority="38" dxfId="26">
      <formula>$C$10&gt;$E$9</formula>
    </cfRule>
  </conditionalFormatting>
  <conditionalFormatting sqref="E10">
    <cfRule type="expression" priority="37" dxfId="26">
      <formula>$E$10&gt;$C$9</formula>
    </cfRule>
  </conditionalFormatting>
  <conditionalFormatting sqref="G14">
    <cfRule type="expression" priority="28" dxfId="26">
      <formula>(($G$13+$I$13)&lt;&gt;$K$13)</formula>
    </cfRule>
  </conditionalFormatting>
  <conditionalFormatting sqref="G9">
    <cfRule type="expression" priority="26" dxfId="26">
      <formula>(($G$13+$I$13)&lt;&gt;$K$13)</formula>
    </cfRule>
  </conditionalFormatting>
  <conditionalFormatting sqref="G15">
    <cfRule type="expression" priority="13" dxfId="26">
      <formula>(($G$13+$I$13)&lt;&gt;$K$13)</formula>
    </cfRule>
  </conditionalFormatting>
  <conditionalFormatting sqref="G17">
    <cfRule type="expression" priority="8" dxfId="26">
      <formula>(($G$13+$I$13)&lt;&gt;$K$13)</formula>
    </cfRule>
  </conditionalFormatting>
  <conditionalFormatting sqref="C12 E12 I12">
    <cfRule type="expression" priority="47" dxfId="26">
      <formula>($C$12+$E$12+$I$12)&gt;($N$9/2)</formula>
    </cfRule>
  </conditionalFormatting>
  <conditionalFormatting sqref="G12">
    <cfRule type="expression" priority="50" dxfId="27">
      <formula>($C$12+$E$12+$I$12)&gt;($N$9/2)</formula>
    </cfRule>
  </conditionalFormatting>
  <conditionalFormatting sqref="E18">
    <cfRule type="expression" priority="6" dxfId="26">
      <formula>(($G$13+$I$13)&lt;&gt;$K$13)</formula>
    </cfRule>
  </conditionalFormatting>
  <conditionalFormatting sqref="C16">
    <cfRule type="expression" priority="2" dxfId="26">
      <formula>(($G$13+$I$13)&lt;&gt;$K$13)</formula>
    </cfRule>
  </conditionalFormatting>
  <conditionalFormatting sqref="E16">
    <cfRule type="expression" priority="4" dxfId="26">
      <formula>(($G$13+$I$13)&lt;&gt;$K$13)</formula>
    </cfRule>
  </conditionalFormatting>
  <conditionalFormatting sqref="I16">
    <cfRule type="expression" priority="3" dxfId="26">
      <formula>(($G$13+$I$13)&lt;&gt;$K$13)</formula>
    </cfRule>
  </conditionalFormatting>
  <conditionalFormatting sqref="G16">
    <cfRule type="expression" priority="1" dxfId="26">
      <formula>(($G$13+$I$13)&lt;&gt;$K$13)</formula>
    </cfRule>
  </conditionalFormatting>
  <conditionalFormatting sqref="L22:L24 K20:K22">
    <cfRule type="expression" priority="51" dxfId="26">
      <formula>('Overview EC'!#REF!&lt;0)+($K$24&gt;($K$20-$K$21))</formula>
    </cfRule>
    <cfRule type="expression" priority="52" dxfId="26">
      <formula>(($K$21+$K$24)&gt;$K$20)</formula>
    </cfRule>
    <cfRule type="expression" priority="53" dxfId="26">
      <formula>($K$21&gt;$K$20)</formula>
    </cfRule>
  </conditionalFormatting>
  <dataValidations count="1">
    <dataValidation type="list" allowBlank="1" showInputMessage="1" showErrorMessage="1" sqref="B5 F4">
      <formula1>kriips</formula1>
    </dataValidation>
  </dataValidations>
  <printOptions/>
  <pageMargins left="0.3937007874015748" right="0.3937007874015748" top="0.7480314960629921" bottom="0.7480314960629921" header="0.31496062992125984" footer="0.31496062992125984"/>
  <pageSetup fitToWidth="0" horizontalDpi="600" verticalDpi="600" orientation="landscape" paperSize="9" scale="75" r:id="rId3"/>
  <ignoredErrors>
    <ignoredError sqref="F16:G16 J16:K1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zoomScalePageLayoutView="0" workbookViewId="0" topLeftCell="A1">
      <selection activeCell="E6" sqref="E6"/>
    </sheetView>
  </sheetViews>
  <sheetFormatPr defaultColWidth="9.140625" defaultRowHeight="15"/>
  <cols>
    <col min="1" max="2" width="12.00390625" style="0" customWidth="1"/>
    <col min="3" max="3" width="3.8515625" style="0" customWidth="1"/>
    <col min="4" max="5" width="12.00390625" style="0" customWidth="1"/>
    <col min="6" max="6" width="4.140625" style="0" customWidth="1"/>
    <col min="7" max="7" width="11.140625" style="0" customWidth="1"/>
    <col min="8" max="8" width="13.140625" style="0" bestFit="1" customWidth="1"/>
    <col min="9" max="9" width="7.57421875" style="0" bestFit="1" customWidth="1"/>
    <col min="10" max="10" width="9.00390625" style="0" bestFit="1" customWidth="1"/>
  </cols>
  <sheetData>
    <row r="1" spans="1:10" ht="22.5">
      <c r="A1" s="12" t="s">
        <v>20</v>
      </c>
      <c r="B1" s="12" t="s">
        <v>21</v>
      </c>
      <c r="C1" s="12"/>
      <c r="D1" s="12" t="s">
        <v>22</v>
      </c>
      <c r="E1" s="12" t="s">
        <v>21</v>
      </c>
      <c r="F1" s="12"/>
      <c r="G1" s="12" t="s">
        <v>23</v>
      </c>
      <c r="H1" s="12" t="s">
        <v>24</v>
      </c>
      <c r="I1" s="12" t="s">
        <v>25</v>
      </c>
      <c r="J1" s="12" t="s">
        <v>26</v>
      </c>
    </row>
    <row r="2" spans="1:10" ht="15">
      <c r="A2" s="13" t="s">
        <v>27</v>
      </c>
      <c r="B2" s="215"/>
      <c r="C2" s="13"/>
      <c r="D2" s="13" t="s">
        <v>28</v>
      </c>
      <c r="E2" s="215"/>
      <c r="F2" s="13"/>
      <c r="G2" s="14" t="s">
        <v>29</v>
      </c>
      <c r="H2" s="15" t="s">
        <v>30</v>
      </c>
      <c r="I2" s="15" t="s">
        <v>27</v>
      </c>
      <c r="J2" s="15" t="s">
        <v>31</v>
      </c>
    </row>
    <row r="3" spans="1:10" ht="15">
      <c r="A3" s="13" t="s">
        <v>32</v>
      </c>
      <c r="B3" s="215"/>
      <c r="C3" s="13"/>
      <c r="D3" s="13" t="s">
        <v>31</v>
      </c>
      <c r="E3" s="215"/>
      <c r="F3" s="13"/>
      <c r="G3" s="14" t="s">
        <v>33</v>
      </c>
      <c r="H3" s="15" t="s">
        <v>34</v>
      </c>
      <c r="I3" s="15" t="s">
        <v>32</v>
      </c>
      <c r="J3" s="15" t="s">
        <v>31</v>
      </c>
    </row>
    <row r="4" spans="1:10" ht="15">
      <c r="A4" s="13" t="s">
        <v>35</v>
      </c>
      <c r="B4" s="215"/>
      <c r="C4" s="13"/>
      <c r="D4" s="13" t="s">
        <v>36</v>
      </c>
      <c r="E4" s="215"/>
      <c r="F4" s="13"/>
      <c r="G4" s="14" t="s">
        <v>37</v>
      </c>
      <c r="H4" s="15" t="s">
        <v>38</v>
      </c>
      <c r="I4" s="15" t="s">
        <v>35</v>
      </c>
      <c r="J4" s="15" t="s">
        <v>31</v>
      </c>
    </row>
    <row r="5" spans="1:10" ht="15">
      <c r="A5" s="13"/>
      <c r="B5" s="13"/>
      <c r="C5" s="13"/>
      <c r="D5" s="13" t="s">
        <v>39</v>
      </c>
      <c r="E5" s="215"/>
      <c r="F5" s="13"/>
      <c r="G5" s="14" t="s">
        <v>40</v>
      </c>
      <c r="H5" s="15" t="s">
        <v>41</v>
      </c>
      <c r="I5" s="15" t="s">
        <v>32</v>
      </c>
      <c r="J5" s="15" t="s">
        <v>31</v>
      </c>
    </row>
    <row r="6" spans="1:10" ht="15">
      <c r="A6" s="13"/>
      <c r="B6" s="13"/>
      <c r="C6" s="13"/>
      <c r="D6" s="13"/>
      <c r="E6" s="13"/>
      <c r="F6" s="13"/>
      <c r="G6" s="14" t="s">
        <v>42</v>
      </c>
      <c r="H6" s="15" t="s">
        <v>43</v>
      </c>
      <c r="I6" s="15" t="s">
        <v>32</v>
      </c>
      <c r="J6" s="15" t="s">
        <v>31</v>
      </c>
    </row>
    <row r="7" spans="1:10" ht="15">
      <c r="A7" s="13"/>
      <c r="B7" s="13"/>
      <c r="C7" s="13"/>
      <c r="D7" s="13"/>
      <c r="E7" s="13"/>
      <c r="F7" s="13"/>
      <c r="G7" s="14" t="s">
        <v>44</v>
      </c>
      <c r="H7" s="15" t="s">
        <v>45</v>
      </c>
      <c r="I7" s="15" t="s">
        <v>32</v>
      </c>
      <c r="J7" s="15" t="s">
        <v>36</v>
      </c>
    </row>
    <row r="8" spans="1:10" ht="15">
      <c r="A8" s="13"/>
      <c r="B8" s="13"/>
      <c r="C8" s="13"/>
      <c r="D8" s="13"/>
      <c r="E8" s="13"/>
      <c r="F8" s="13"/>
      <c r="G8" s="14" t="s">
        <v>46</v>
      </c>
      <c r="H8" s="15" t="s">
        <v>47</v>
      </c>
      <c r="I8" s="15" t="s">
        <v>27</v>
      </c>
      <c r="J8" s="15" t="s">
        <v>28</v>
      </c>
    </row>
    <row r="9" spans="1:10" ht="15">
      <c r="A9" s="13"/>
      <c r="B9" s="13"/>
      <c r="C9" s="13"/>
      <c r="D9" s="13"/>
      <c r="E9" s="13"/>
      <c r="F9" s="13"/>
      <c r="G9" s="14" t="s">
        <v>48</v>
      </c>
      <c r="H9" s="15" t="s">
        <v>49</v>
      </c>
      <c r="I9" s="15" t="s">
        <v>35</v>
      </c>
      <c r="J9" s="15" t="s">
        <v>39</v>
      </c>
    </row>
    <row r="10" spans="1:10" ht="15">
      <c r="A10" s="13"/>
      <c r="B10" s="13"/>
      <c r="C10" s="13"/>
      <c r="D10" s="13"/>
      <c r="E10" s="13"/>
      <c r="F10" s="13"/>
      <c r="G10" s="14" t="s">
        <v>50</v>
      </c>
      <c r="H10" s="15" t="s">
        <v>51</v>
      </c>
      <c r="I10" s="15" t="s">
        <v>32</v>
      </c>
      <c r="J10" s="15" t="s">
        <v>31</v>
      </c>
    </row>
    <row r="11" spans="1:10" ht="15">
      <c r="A11" s="13"/>
      <c r="B11" s="13"/>
      <c r="C11" s="13"/>
      <c r="D11" s="13"/>
      <c r="E11" s="13"/>
      <c r="F11" s="13"/>
      <c r="G11" s="14" t="s">
        <v>52</v>
      </c>
      <c r="H11" s="15" t="s">
        <v>53</v>
      </c>
      <c r="I11" s="15" t="s">
        <v>32</v>
      </c>
      <c r="J11" s="15" t="s">
        <v>36</v>
      </c>
    </row>
    <row r="12" spans="1:10" ht="15">
      <c r="A12" s="13"/>
      <c r="B12" s="13"/>
      <c r="C12" s="13"/>
      <c r="D12" s="13"/>
      <c r="E12" s="13"/>
      <c r="F12" s="13"/>
      <c r="G12" s="14" t="s">
        <v>54</v>
      </c>
      <c r="H12" s="15" t="s">
        <v>55</v>
      </c>
      <c r="I12" s="15" t="s">
        <v>27</v>
      </c>
      <c r="J12" s="15" t="s">
        <v>31</v>
      </c>
    </row>
    <row r="13" spans="1:10" ht="15">
      <c r="A13" s="13"/>
      <c r="B13" s="13"/>
      <c r="C13" s="13"/>
      <c r="D13" s="13"/>
      <c r="E13" s="13"/>
      <c r="F13" s="13"/>
      <c r="G13" s="14" t="s">
        <v>56</v>
      </c>
      <c r="H13" s="15" t="s">
        <v>57</v>
      </c>
      <c r="I13" s="15" t="s">
        <v>27</v>
      </c>
      <c r="J13" s="15" t="s">
        <v>31</v>
      </c>
    </row>
    <row r="14" spans="1:10" ht="15">
      <c r="A14" s="13"/>
      <c r="B14" s="13"/>
      <c r="C14" s="13"/>
      <c r="D14" s="13"/>
      <c r="E14" s="13"/>
      <c r="F14" s="13"/>
      <c r="G14" s="14" t="s">
        <v>58</v>
      </c>
      <c r="H14" s="15" t="s">
        <v>59</v>
      </c>
      <c r="I14" s="15" t="s">
        <v>27</v>
      </c>
      <c r="J14" s="15" t="s">
        <v>28</v>
      </c>
    </row>
    <row r="15" spans="1:10" ht="15">
      <c r="A15" s="13"/>
      <c r="B15" s="13"/>
      <c r="C15" s="13"/>
      <c r="D15" s="13"/>
      <c r="E15" s="13"/>
      <c r="F15" s="13"/>
      <c r="G15" s="14" t="s">
        <v>60</v>
      </c>
      <c r="H15" s="15" t="s">
        <v>61</v>
      </c>
      <c r="I15" s="15" t="s">
        <v>32</v>
      </c>
      <c r="J15" s="15" t="s">
        <v>39</v>
      </c>
    </row>
    <row r="16" spans="1:10" ht="15">
      <c r="A16" s="13"/>
      <c r="B16" s="13"/>
      <c r="C16" s="13"/>
      <c r="D16" s="13"/>
      <c r="E16" s="13"/>
      <c r="F16" s="13"/>
      <c r="G16" s="14" t="s">
        <v>62</v>
      </c>
      <c r="H16" s="15" t="s">
        <v>63</v>
      </c>
      <c r="I16" s="15" t="s">
        <v>35</v>
      </c>
      <c r="J16" s="15" t="s">
        <v>31</v>
      </c>
    </row>
    <row r="17" spans="1:10" ht="15">
      <c r="A17" s="13"/>
      <c r="B17" s="13"/>
      <c r="C17" s="13"/>
      <c r="D17" s="13"/>
      <c r="E17" s="13"/>
      <c r="F17" s="13"/>
      <c r="G17" s="14" t="s">
        <v>64</v>
      </c>
      <c r="H17" s="15" t="s">
        <v>65</v>
      </c>
      <c r="I17" s="15" t="s">
        <v>27</v>
      </c>
      <c r="J17" s="15" t="s">
        <v>28</v>
      </c>
    </row>
    <row r="18" spans="1:10" ht="15">
      <c r="A18" s="13"/>
      <c r="B18" s="13"/>
      <c r="C18" s="13"/>
      <c r="D18" s="13"/>
      <c r="E18" s="13"/>
      <c r="F18" s="13"/>
      <c r="G18" s="14" t="s">
        <v>66</v>
      </c>
      <c r="H18" s="15" t="s">
        <v>67</v>
      </c>
      <c r="I18" s="15" t="s">
        <v>32</v>
      </c>
      <c r="J18" s="15" t="s">
        <v>31</v>
      </c>
    </row>
    <row r="19" spans="1:10" ht="15">
      <c r="A19" s="13"/>
      <c r="B19" s="13"/>
      <c r="C19" s="13"/>
      <c r="D19" s="13"/>
      <c r="E19" s="13"/>
      <c r="F19" s="13"/>
      <c r="G19" s="14" t="s">
        <v>68</v>
      </c>
      <c r="H19" s="15" t="s">
        <v>69</v>
      </c>
      <c r="I19" s="15" t="s">
        <v>27</v>
      </c>
      <c r="J19" s="15" t="s">
        <v>31</v>
      </c>
    </row>
    <row r="20" spans="1:10" ht="15">
      <c r="A20" s="13"/>
      <c r="B20" s="13"/>
      <c r="C20" s="13"/>
      <c r="D20" s="13"/>
      <c r="E20" s="13"/>
      <c r="F20" s="13"/>
      <c r="G20" s="14" t="s">
        <v>70</v>
      </c>
      <c r="H20" s="15" t="s">
        <v>71</v>
      </c>
      <c r="I20" s="15" t="s">
        <v>27</v>
      </c>
      <c r="J20" s="15" t="s">
        <v>31</v>
      </c>
    </row>
    <row r="21" spans="1:10" ht="15">
      <c r="A21" s="13"/>
      <c r="B21" s="13"/>
      <c r="C21" s="13"/>
      <c r="D21" s="13"/>
      <c r="E21" s="13"/>
      <c r="F21" s="13"/>
      <c r="G21" s="14" t="s">
        <v>72</v>
      </c>
      <c r="H21" s="15" t="s">
        <v>73</v>
      </c>
      <c r="I21" s="15" t="s">
        <v>35</v>
      </c>
      <c r="J21" s="15" t="s">
        <v>39</v>
      </c>
    </row>
    <row r="22" spans="1:10" ht="15">
      <c r="A22" s="13"/>
      <c r="B22" s="13"/>
      <c r="C22" s="13"/>
      <c r="D22" s="13"/>
      <c r="E22" s="13"/>
      <c r="F22" s="13"/>
      <c r="G22" s="14" t="s">
        <v>74</v>
      </c>
      <c r="H22" s="15" t="s">
        <v>75</v>
      </c>
      <c r="I22" s="15" t="s">
        <v>32</v>
      </c>
      <c r="J22" s="15" t="s">
        <v>31</v>
      </c>
    </row>
    <row r="23" spans="1:10" ht="15">
      <c r="A23" s="13"/>
      <c r="B23" s="13"/>
      <c r="C23" s="13"/>
      <c r="D23" s="13"/>
      <c r="E23" s="13"/>
      <c r="F23" s="13"/>
      <c r="G23" s="14" t="s">
        <v>76</v>
      </c>
      <c r="H23" s="15" t="s">
        <v>77</v>
      </c>
      <c r="I23" s="15" t="s">
        <v>35</v>
      </c>
      <c r="J23" s="15" t="s">
        <v>36</v>
      </c>
    </row>
    <row r="24" spans="1:10" ht="15">
      <c r="A24" s="13"/>
      <c r="B24" s="13"/>
      <c r="C24" s="13"/>
      <c r="D24" s="13"/>
      <c r="E24" s="13"/>
      <c r="F24" s="13"/>
      <c r="G24" s="14" t="s">
        <v>78</v>
      </c>
      <c r="H24" s="15" t="s">
        <v>79</v>
      </c>
      <c r="I24" s="15" t="s">
        <v>35</v>
      </c>
      <c r="J24" s="15" t="s">
        <v>36</v>
      </c>
    </row>
    <row r="25" spans="1:10" ht="15">
      <c r="A25" s="13"/>
      <c r="B25" s="13"/>
      <c r="C25" s="13"/>
      <c r="D25" s="13"/>
      <c r="E25" s="13"/>
      <c r="F25" s="13"/>
      <c r="G25" s="14" t="s">
        <v>80</v>
      </c>
      <c r="H25" s="15" t="s">
        <v>81</v>
      </c>
      <c r="I25" s="15" t="s">
        <v>35</v>
      </c>
      <c r="J25" s="15" t="s">
        <v>36</v>
      </c>
    </row>
    <row r="26" spans="1:10" ht="15">
      <c r="A26" s="13"/>
      <c r="B26" s="13"/>
      <c r="C26" s="13"/>
      <c r="D26" s="13"/>
      <c r="E26" s="13"/>
      <c r="F26" s="13"/>
      <c r="G26" s="14" t="s">
        <v>82</v>
      </c>
      <c r="H26" s="15" t="s">
        <v>83</v>
      </c>
      <c r="I26" s="15" t="s">
        <v>32</v>
      </c>
      <c r="J26" s="15" t="s">
        <v>28</v>
      </c>
    </row>
    <row r="27" spans="1:10" ht="15">
      <c r="A27" s="13"/>
      <c r="B27" s="13"/>
      <c r="C27" s="13"/>
      <c r="D27" s="13"/>
      <c r="E27" s="13"/>
      <c r="F27" s="13"/>
      <c r="G27" s="14" t="s">
        <v>84</v>
      </c>
      <c r="H27" s="15" t="s">
        <v>85</v>
      </c>
      <c r="I27" s="15" t="s">
        <v>27</v>
      </c>
      <c r="J27" s="15" t="s">
        <v>31</v>
      </c>
    </row>
    <row r="28" spans="1:10" ht="15">
      <c r="A28" s="13"/>
      <c r="B28" s="13"/>
      <c r="C28" s="13"/>
      <c r="D28" s="13"/>
      <c r="E28" s="13"/>
      <c r="F28" s="13"/>
      <c r="G28" s="14" t="s">
        <v>86</v>
      </c>
      <c r="H28" s="15" t="s">
        <v>87</v>
      </c>
      <c r="I28" s="15" t="s">
        <v>35</v>
      </c>
      <c r="J28" s="15" t="s">
        <v>31</v>
      </c>
    </row>
    <row r="29" spans="1:10" ht="15">
      <c r="A29" s="13"/>
      <c r="B29" s="13"/>
      <c r="C29" s="13"/>
      <c r="D29" s="13"/>
      <c r="E29" s="13"/>
      <c r="F29" s="13"/>
      <c r="G29" s="14" t="s">
        <v>88</v>
      </c>
      <c r="H29" s="15" t="s">
        <v>89</v>
      </c>
      <c r="I29" s="15" t="s">
        <v>32</v>
      </c>
      <c r="J29" s="15" t="s">
        <v>36</v>
      </c>
    </row>
    <row r="30" spans="1:10" ht="15">
      <c r="A30" s="13"/>
      <c r="B30" s="13"/>
      <c r="C30" s="13"/>
      <c r="D30" s="13"/>
      <c r="E30" s="13"/>
      <c r="F30" s="13"/>
      <c r="G30" s="14" t="s">
        <v>90</v>
      </c>
      <c r="H30" s="15" t="s">
        <v>91</v>
      </c>
      <c r="I30" s="15" t="s">
        <v>35</v>
      </c>
      <c r="J30" s="15" t="s">
        <v>31</v>
      </c>
    </row>
    <row r="31" spans="1:10" ht="15">
      <c r="A31" s="13"/>
      <c r="B31" s="13"/>
      <c r="C31" s="13"/>
      <c r="D31" s="13"/>
      <c r="E31" s="13"/>
      <c r="F31" s="13"/>
      <c r="G31" s="14" t="s">
        <v>92</v>
      </c>
      <c r="H31" s="15" t="s">
        <v>93</v>
      </c>
      <c r="I31" s="15" t="s">
        <v>27</v>
      </c>
      <c r="J31" s="15" t="s">
        <v>28</v>
      </c>
    </row>
    <row r="32" spans="1:10" ht="15">
      <c r="A32" s="13"/>
      <c r="B32" s="13"/>
      <c r="C32" s="13"/>
      <c r="D32" s="13"/>
      <c r="E32" s="13"/>
      <c r="F32" s="13"/>
      <c r="G32" s="14" t="s">
        <v>94</v>
      </c>
      <c r="H32" s="15" t="s">
        <v>95</v>
      </c>
      <c r="I32" s="15" t="s">
        <v>32</v>
      </c>
      <c r="J32" s="15" t="s">
        <v>39</v>
      </c>
    </row>
    <row r="33" spans="1:10" ht="15">
      <c r="A33" s="13"/>
      <c r="B33" s="13"/>
      <c r="C33" s="13"/>
      <c r="D33" s="13"/>
      <c r="E33" s="13"/>
      <c r="F33" s="13"/>
      <c r="G33" s="14" t="s">
        <v>96</v>
      </c>
      <c r="H33" s="15" t="s">
        <v>97</v>
      </c>
      <c r="I33" s="15" t="s">
        <v>35</v>
      </c>
      <c r="J33" s="15" t="s">
        <v>36</v>
      </c>
    </row>
    <row r="34" spans="1:10" ht="15">
      <c r="A34" s="13"/>
      <c r="B34" s="13"/>
      <c r="C34" s="13"/>
      <c r="D34" s="13"/>
      <c r="E34" s="13"/>
      <c r="F34" s="13"/>
      <c r="G34" s="14" t="s">
        <v>98</v>
      </c>
      <c r="H34" s="15" t="s">
        <v>99</v>
      </c>
      <c r="I34" s="15" t="s">
        <v>32</v>
      </c>
      <c r="J34" s="15" t="s">
        <v>31</v>
      </c>
    </row>
  </sheetData>
  <sheetProtection password="E216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0"/>
  <sheetViews>
    <sheetView zoomScale="145" zoomScaleNormal="145" zoomScalePageLayoutView="0" workbookViewId="0" topLeftCell="A1">
      <selection activeCell="C20" sqref="C20"/>
    </sheetView>
  </sheetViews>
  <sheetFormatPr defaultColWidth="9.140625" defaultRowHeight="15"/>
  <cols>
    <col min="1" max="1" width="15.57421875" style="0" customWidth="1"/>
    <col min="2" max="2" width="19.28125" style="0" customWidth="1"/>
    <col min="3" max="3" width="32.421875" style="0" customWidth="1"/>
    <col min="4" max="5" width="15.57421875" style="0" customWidth="1"/>
  </cols>
  <sheetData>
    <row r="1" spans="1:6" ht="15">
      <c r="A1" s="266" t="s">
        <v>136</v>
      </c>
      <c r="B1" s="267"/>
      <c r="C1" s="267"/>
      <c r="D1" s="267"/>
      <c r="E1" s="268"/>
      <c r="F1" s="2"/>
    </row>
    <row r="2" spans="1:6" ht="22.5">
      <c r="A2" s="16" t="s">
        <v>114</v>
      </c>
      <c r="B2" s="16" t="s">
        <v>11</v>
      </c>
      <c r="C2" s="74" t="s">
        <v>147</v>
      </c>
      <c r="D2" s="17" t="s">
        <v>145</v>
      </c>
      <c r="E2" s="17" t="s">
        <v>16</v>
      </c>
      <c r="F2" s="1"/>
    </row>
    <row r="3" spans="1:6" ht="15.75">
      <c r="A3" s="207" t="s">
        <v>12</v>
      </c>
      <c r="B3" s="208" t="s">
        <v>100</v>
      </c>
      <c r="C3" s="19"/>
      <c r="D3" s="18"/>
      <c r="E3" s="216"/>
      <c r="F3" s="1"/>
    </row>
    <row r="4" spans="1:6" ht="15.75">
      <c r="A4" s="207" t="s">
        <v>12</v>
      </c>
      <c r="B4" s="208" t="s">
        <v>101</v>
      </c>
      <c r="C4" s="19"/>
      <c r="D4" s="18"/>
      <c r="E4" s="216"/>
      <c r="F4" s="1"/>
    </row>
    <row r="5" spans="1:6" ht="15.75">
      <c r="A5" s="207" t="s">
        <v>12</v>
      </c>
      <c r="B5" s="208" t="s">
        <v>102</v>
      </c>
      <c r="C5" s="19"/>
      <c r="D5" s="18"/>
      <c r="E5" s="216"/>
      <c r="F5" s="1"/>
    </row>
    <row r="6" spans="1:6" ht="15.75">
      <c r="A6" s="207" t="s">
        <v>12</v>
      </c>
      <c r="B6" s="208" t="s">
        <v>144</v>
      </c>
      <c r="C6" s="19"/>
      <c r="D6" s="18"/>
      <c r="E6" s="216"/>
      <c r="F6" s="1"/>
    </row>
    <row r="7" spans="1:6" ht="15.75">
      <c r="A7" s="207" t="s">
        <v>13</v>
      </c>
      <c r="B7" s="208" t="s">
        <v>100</v>
      </c>
      <c r="C7" s="19"/>
      <c r="D7" s="18"/>
      <c r="E7" s="216"/>
      <c r="F7" s="1"/>
    </row>
    <row r="8" spans="1:6" ht="15.75">
      <c r="A8" s="207" t="s">
        <v>13</v>
      </c>
      <c r="B8" s="208" t="s">
        <v>101</v>
      </c>
      <c r="C8" s="19"/>
      <c r="D8" s="18"/>
      <c r="E8" s="216"/>
      <c r="F8" s="1"/>
    </row>
    <row r="9" spans="1:6" ht="15.75">
      <c r="A9" s="207" t="s">
        <v>13</v>
      </c>
      <c r="B9" s="208" t="s">
        <v>102</v>
      </c>
      <c r="C9" s="19"/>
      <c r="D9" s="18"/>
      <c r="E9" s="216"/>
      <c r="F9" s="1"/>
    </row>
    <row r="10" spans="1:6" ht="15.75">
      <c r="A10" s="207" t="s">
        <v>13</v>
      </c>
      <c r="B10" s="208" t="s">
        <v>15</v>
      </c>
      <c r="C10" s="19"/>
      <c r="D10" s="18"/>
      <c r="E10" s="216"/>
      <c r="F10" s="1"/>
    </row>
    <row r="11" spans="1:6" ht="15">
      <c r="A11" s="3" t="s">
        <v>14</v>
      </c>
      <c r="B11" s="4"/>
      <c r="C11" s="10">
        <f>SUM(C3:C10)</f>
        <v>0</v>
      </c>
      <c r="D11" s="11">
        <f>SUM(D3:D10)</f>
        <v>0</v>
      </c>
      <c r="E11" s="5">
        <f>SUM(E3:E10)</f>
        <v>0</v>
      </c>
      <c r="F11" s="6"/>
    </row>
    <row r="12" spans="1:6" ht="15.75">
      <c r="A12" s="7"/>
      <c r="B12" s="8"/>
      <c r="C12" s="8"/>
      <c r="D12" s="9"/>
      <c r="E12" s="9"/>
      <c r="F12" s="1"/>
    </row>
    <row r="13" spans="1:6" ht="15">
      <c r="A13" s="266" t="s">
        <v>137</v>
      </c>
      <c r="B13" s="267"/>
      <c r="C13" s="267"/>
      <c r="D13" s="267"/>
      <c r="E13" s="268"/>
      <c r="F13" s="2"/>
    </row>
    <row r="14" spans="1:6" ht="22.5">
      <c r="A14" s="16" t="s">
        <v>114</v>
      </c>
      <c r="B14" s="16" t="s">
        <v>11</v>
      </c>
      <c r="C14" s="74" t="s">
        <v>147</v>
      </c>
      <c r="D14" s="17" t="s">
        <v>146</v>
      </c>
      <c r="E14" s="17" t="s">
        <v>16</v>
      </c>
      <c r="F14" s="1"/>
    </row>
    <row r="15" spans="1:6" ht="15.75">
      <c r="A15" s="207" t="s">
        <v>17</v>
      </c>
      <c r="B15" s="208" t="s">
        <v>103</v>
      </c>
      <c r="C15" s="19"/>
      <c r="D15" s="18"/>
      <c r="E15" s="216"/>
      <c r="F15" s="1"/>
    </row>
    <row r="16" spans="1:6" ht="15.75">
      <c r="A16" s="207" t="s">
        <v>17</v>
      </c>
      <c r="B16" s="208" t="s">
        <v>104</v>
      </c>
      <c r="C16" s="19"/>
      <c r="D16" s="18"/>
      <c r="E16" s="216"/>
      <c r="F16" s="1"/>
    </row>
    <row r="17" spans="1:6" ht="15.75">
      <c r="A17" s="207" t="s">
        <v>17</v>
      </c>
      <c r="B17" s="208" t="s">
        <v>105</v>
      </c>
      <c r="C17" s="19"/>
      <c r="D17" s="18"/>
      <c r="E17" s="216"/>
      <c r="F17" s="1"/>
    </row>
    <row r="18" spans="1:6" ht="15.75">
      <c r="A18" s="207" t="s">
        <v>17</v>
      </c>
      <c r="B18" s="208" t="s">
        <v>106</v>
      </c>
      <c r="C18" s="19"/>
      <c r="D18" s="18"/>
      <c r="E18" s="216"/>
      <c r="F18" s="1"/>
    </row>
    <row r="19" spans="1:6" ht="15.75">
      <c r="A19" s="207" t="s">
        <v>18</v>
      </c>
      <c r="B19" s="208" t="s">
        <v>103</v>
      </c>
      <c r="C19" s="19"/>
      <c r="D19" s="18"/>
      <c r="E19" s="216"/>
      <c r="F19" s="1"/>
    </row>
    <row r="20" spans="1:6" ht="15.75">
      <c r="A20" s="207" t="s">
        <v>18</v>
      </c>
      <c r="B20" s="208" t="s">
        <v>104</v>
      </c>
      <c r="C20" s="19"/>
      <c r="D20" s="18"/>
      <c r="E20" s="216"/>
      <c r="F20" s="1"/>
    </row>
    <row r="21" spans="1:6" ht="15.75">
      <c r="A21" s="207" t="s">
        <v>18</v>
      </c>
      <c r="B21" s="208" t="s">
        <v>105</v>
      </c>
      <c r="C21" s="19"/>
      <c r="D21" s="18"/>
      <c r="E21" s="216"/>
      <c r="F21" s="1"/>
    </row>
    <row r="22" spans="1:6" ht="15.75">
      <c r="A22" s="207" t="s">
        <v>18</v>
      </c>
      <c r="B22" s="208" t="s">
        <v>106</v>
      </c>
      <c r="C22" s="19"/>
      <c r="D22" s="18"/>
      <c r="E22" s="216"/>
      <c r="F22" s="1"/>
    </row>
    <row r="23" spans="1:6" ht="15">
      <c r="A23" s="3" t="s">
        <v>19</v>
      </c>
      <c r="B23" s="4"/>
      <c r="C23" s="10">
        <f>SUM(C15:C22)</f>
        <v>0</v>
      </c>
      <c r="D23" s="11">
        <f>SUM(D15:D22)</f>
        <v>0</v>
      </c>
      <c r="E23" s="5">
        <f>SUM(E15:E22)</f>
        <v>0</v>
      </c>
      <c r="F23" s="6"/>
    </row>
    <row r="25" spans="1:5" ht="15" customHeight="1">
      <c r="A25" s="269" t="s">
        <v>171</v>
      </c>
      <c r="B25" s="270"/>
      <c r="C25" s="270"/>
      <c r="D25" s="270"/>
      <c r="E25" s="271"/>
    </row>
    <row r="26" spans="1:5" ht="15">
      <c r="A26" s="272"/>
      <c r="B26" s="273"/>
      <c r="C26" s="273"/>
      <c r="D26" s="273"/>
      <c r="E26" s="274"/>
    </row>
    <row r="27" spans="1:5" ht="15">
      <c r="A27" s="275"/>
      <c r="B27" s="276"/>
      <c r="C27" s="276"/>
      <c r="D27" s="276"/>
      <c r="E27" s="277"/>
    </row>
    <row r="28" spans="1:5" ht="15">
      <c r="A28" s="275"/>
      <c r="B28" s="276"/>
      <c r="C28" s="276"/>
      <c r="D28" s="276"/>
      <c r="E28" s="277"/>
    </row>
    <row r="29" spans="1:5" ht="15">
      <c r="A29" s="275"/>
      <c r="B29" s="276"/>
      <c r="C29" s="276"/>
      <c r="D29" s="276"/>
      <c r="E29" s="277"/>
    </row>
    <row r="30" spans="1:5" ht="15">
      <c r="A30" s="278"/>
      <c r="B30" s="279"/>
      <c r="C30" s="279"/>
      <c r="D30" s="279"/>
      <c r="E30" s="280"/>
    </row>
  </sheetData>
  <sheetProtection password="E216" sheet="1" objects="1" scenarios="1"/>
  <mergeCells count="4">
    <mergeCell ref="A1:E1"/>
    <mergeCell ref="A13:E13"/>
    <mergeCell ref="A25:E25"/>
    <mergeCell ref="A26:E30"/>
  </mergeCells>
  <conditionalFormatting sqref="D3:D10">
    <cfRule type="expression" priority="16" dxfId="0">
      <formula>(('New Durations'!#REF!="CST")+('New Durations'!#REF!="KMOB"))*ISBLANK('New Durations'!#REF!)</formula>
    </cfRule>
    <cfRule type="expression" priority="17" dxfId="28">
      <formula>(('New Durations'!#REF!="CST")+('New Durations'!#REF!="KMOB"))*('New Durations'!#REF!&lt;0.25)</formula>
    </cfRule>
    <cfRule type="expression" priority="18" dxfId="27">
      <formula>(('New Durations'!#REF!="CST")+('New Durations'!#REF!="KMOB"))*('New Durations'!#REF!&gt;12)</formula>
    </cfRule>
    <cfRule type="expression" priority="19" dxfId="27">
      <formula>(('New Durations'!#REF!="CST")+('New Durations'!#REF!="KMOB"))*(('New Durations'!#REF!&lt;0.1)+('New Durations'!#REF!&gt;12))</formula>
    </cfRule>
    <cfRule type="expression" priority="20" dxfId="27">
      <formula>('New Durations'!#REF!+'New Durations'!#REF!)&gt;12</formula>
    </cfRule>
  </conditionalFormatting>
  <conditionalFormatting sqref="D15:D22">
    <cfRule type="expression" priority="1" dxfId="0">
      <formula>(('New Durations'!#REF!="CST")+('New Durations'!#REF!="KMOB"))*ISBLANK('New Durations'!#REF!)</formula>
    </cfRule>
    <cfRule type="expression" priority="2" dxfId="28">
      <formula>(('New Durations'!#REF!="CST")+('New Durations'!#REF!="KMOB"))*('New Durations'!#REF!&lt;0.25)</formula>
    </cfRule>
    <cfRule type="expression" priority="3" dxfId="27">
      <formula>(('New Durations'!#REF!="CST")+('New Durations'!#REF!="KMOB"))*('New Durations'!#REF!&gt;12)</formula>
    </cfRule>
    <cfRule type="expression" priority="4" dxfId="27">
      <formula>(('New Durations'!#REF!="CST")+('New Durations'!#REF!="KMOB"))*(('New Durations'!#REF!&lt;0.1)+('New Durations'!#REF!&gt;12))</formula>
    </cfRule>
    <cfRule type="expression" priority="5" dxfId="27">
      <formula>('New Durations'!#REF!+'New Durations'!#REF!)&gt;12</formula>
    </cfRule>
  </conditionalFormatting>
  <dataValidations count="6">
    <dataValidation allowBlank="1" showErrorMessage="1" error="A beírható értékek: 'Új hallgató tanulmányok' vagy 'Új hallgató szakmai gyakorlat'&#10;" sqref="A3:A10 A15:A22"/>
    <dataValidation type="whole" operator="greaterThan" allowBlank="1" showErrorMessage="1" errorTitle="Figyelem!" error="Egész számot adjon meg!" sqref="D3 D15">
      <formula1>0</formula1>
    </dataValidation>
    <dataValidation showInputMessage="1" showErrorMessage="1" sqref="C4:C10 C16:C22"/>
    <dataValidation type="decimal" operator="greaterThanOrEqual" allowBlank="1" showErrorMessage="1" errorTitle="Figyelem!" error="A lépték tört hónapok esetén 0,25!" sqref="D4:D10 D16:D22">
      <formula1>0</formula1>
    </dataValidation>
    <dataValidation operator="lessThanOrEqual" allowBlank="1" showErrorMessage="1" errorTitle="Figyelem!" sqref="E3:E10 E15:E22"/>
    <dataValidation allowBlank="1" showInputMessage="1" showErrorMessage="1" error="Válasszon a legördülő értékek közül!" sqref="B3:B10 B15:B2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25"/>
  <sheetViews>
    <sheetView zoomScalePageLayoutView="0" workbookViewId="0" topLeftCell="A1">
      <selection activeCell="D14" sqref="D14:D15"/>
    </sheetView>
  </sheetViews>
  <sheetFormatPr defaultColWidth="9.140625" defaultRowHeight="15"/>
  <cols>
    <col min="1" max="1" width="3.57421875" style="0" customWidth="1"/>
    <col min="2" max="2" width="53.7109375" style="0" customWidth="1"/>
    <col min="3" max="3" width="22.28125" style="0" customWidth="1"/>
    <col min="4" max="4" width="19.00390625" style="0" customWidth="1"/>
    <col min="5" max="5" width="22.140625" style="0" customWidth="1"/>
    <col min="6" max="6" width="12.140625" style="0" customWidth="1"/>
  </cols>
  <sheetData>
    <row r="1" ht="9.75" customHeight="1"/>
    <row r="2" spans="2:4" ht="19.5" customHeight="1">
      <c r="B2" s="183" t="s">
        <v>149</v>
      </c>
      <c r="C2" s="120"/>
      <c r="D2" s="121"/>
    </row>
    <row r="3" spans="2:9" ht="17.25" customHeight="1">
      <c r="B3" s="184" t="s">
        <v>153</v>
      </c>
      <c r="C3" s="120"/>
      <c r="D3" s="121"/>
      <c r="G3" s="109"/>
      <c r="H3" s="109"/>
      <c r="I3" s="102"/>
    </row>
    <row r="4" spans="2:9" ht="17.25" customHeight="1">
      <c r="B4" s="184"/>
      <c r="G4" s="104"/>
      <c r="H4" s="107"/>
      <c r="I4" s="103"/>
    </row>
    <row r="5" spans="2:9" ht="15">
      <c r="B5" s="183" t="s">
        <v>163</v>
      </c>
      <c r="C5" s="190">
        <v>42887</v>
      </c>
      <c r="D5" s="191" t="s">
        <v>164</v>
      </c>
      <c r="E5" s="127">
        <v>43131</v>
      </c>
      <c r="G5" s="104"/>
      <c r="H5" s="107"/>
      <c r="I5" s="103"/>
    </row>
    <row r="6" spans="2:9" ht="15.75" thickBot="1">
      <c r="B6" s="184" t="s">
        <v>165</v>
      </c>
      <c r="C6" s="128" t="s">
        <v>169</v>
      </c>
      <c r="D6" s="20"/>
      <c r="E6" s="20"/>
      <c r="G6" s="55"/>
      <c r="H6" s="110"/>
      <c r="I6" s="108"/>
    </row>
    <row r="7" spans="2:5" ht="37.5" customHeight="1">
      <c r="B7" s="199" t="s">
        <v>160</v>
      </c>
      <c r="C7" s="200" t="s">
        <v>151</v>
      </c>
      <c r="D7" s="201" t="s">
        <v>161</v>
      </c>
      <c r="E7" s="106" t="s">
        <v>154</v>
      </c>
    </row>
    <row r="8" spans="2:5" ht="15.75" thickBot="1">
      <c r="B8" s="202" t="s">
        <v>162</v>
      </c>
      <c r="C8" s="214">
        <v>0</v>
      </c>
      <c r="D8" s="214">
        <v>0</v>
      </c>
      <c r="E8" s="203" t="e">
        <f>D8/C8</f>
        <v>#DIV/0!</v>
      </c>
    </row>
    <row r="9" ht="15">
      <c r="B9" s="204" t="s">
        <v>170</v>
      </c>
    </row>
    <row r="10" ht="15.75" thickBot="1">
      <c r="B10" s="105"/>
    </row>
    <row r="11" spans="3:6" ht="15">
      <c r="C11" s="242" t="s">
        <v>172</v>
      </c>
      <c r="D11" s="243"/>
      <c r="E11" s="218" t="s">
        <v>118</v>
      </c>
      <c r="F11" s="241"/>
    </row>
    <row r="12" spans="3:6" ht="15.75" thickBot="1">
      <c r="C12" s="62" t="s">
        <v>109</v>
      </c>
      <c r="D12" s="63" t="s">
        <v>0</v>
      </c>
      <c r="E12" s="64" t="s">
        <v>109</v>
      </c>
      <c r="F12" s="65" t="s">
        <v>0</v>
      </c>
    </row>
    <row r="13" spans="2:4" ht="23.25" thickBot="1">
      <c r="B13" s="111" t="s">
        <v>116</v>
      </c>
      <c r="C13" s="38">
        <v>0</v>
      </c>
      <c r="D13" s="76">
        <v>0</v>
      </c>
    </row>
    <row r="14" spans="2:4" ht="16.5" thickBot="1" thickTop="1">
      <c r="B14" s="281" t="s">
        <v>173</v>
      </c>
      <c r="C14" s="100">
        <v>0</v>
      </c>
      <c r="D14" s="113">
        <v>0</v>
      </c>
    </row>
    <row r="15" spans="2:4" ht="24" thickBot="1" thickTop="1">
      <c r="B15" s="117" t="s">
        <v>139</v>
      </c>
      <c r="C15" s="100">
        <v>0</v>
      </c>
      <c r="D15" s="113">
        <v>0</v>
      </c>
    </row>
    <row r="16" spans="2:4" ht="24" thickBot="1" thickTop="1">
      <c r="B16" s="116" t="s">
        <v>140</v>
      </c>
      <c r="C16" s="70">
        <f>C14+C15</f>
        <v>0</v>
      </c>
      <c r="D16" s="71">
        <f>D14+D15</f>
        <v>0</v>
      </c>
    </row>
    <row r="17" spans="2:6" ht="16.5" thickBot="1" thickTop="1">
      <c r="B17" s="112" t="str">
        <f>IF(L17&lt;0,"Funds to be recovered by the NA","Additional mobility numbers and grants requested")</f>
        <v>Additional mobility numbers and grants requested</v>
      </c>
      <c r="C17" s="196">
        <f>C16-C13</f>
        <v>0</v>
      </c>
      <c r="D17" s="78">
        <f>D16-D13</f>
        <v>0</v>
      </c>
      <c r="E17" s="205">
        <f>C17</f>
        <v>0</v>
      </c>
      <c r="F17" s="206">
        <f>D17</f>
        <v>0</v>
      </c>
    </row>
    <row r="18" spans="2:4" ht="24" thickBot="1" thickTop="1">
      <c r="B18" s="86" t="str">
        <f>IF(L17&lt;0,"","Calculated mobility numbers and grants (for the grant agreement amendment)")</f>
        <v>Calculated mobility numbers and grants (for the grant agreement amendment)</v>
      </c>
      <c r="C18" s="48">
        <f>IF(F17&lt;0,"",C13+C17)</f>
        <v>0</v>
      </c>
      <c r="D18" s="197">
        <f>IF(F17&lt;0,"",D13+D17)</f>
        <v>0</v>
      </c>
    </row>
    <row r="19" spans="2:4" ht="15">
      <c r="B19" s="88"/>
      <c r="C19" s="114"/>
      <c r="D19" s="115"/>
    </row>
    <row r="20" spans="2:4" ht="34.5" thickBot="1">
      <c r="B20" s="61">
        <f>F17</f>
        <v>0</v>
      </c>
      <c r="C20" s="96" t="str">
        <f>IF(F17&lt;0,"Funds to be recovered by the NA","Additional mobility numbers and grants requested")</f>
        <v>Additional mobility numbers and grants requested</v>
      </c>
      <c r="D20" s="115"/>
    </row>
    <row r="21" ht="16.5" thickBot="1" thickTop="1"/>
    <row r="22" spans="3:5" ht="15">
      <c r="C22" s="161" t="s">
        <v>167</v>
      </c>
      <c r="D22" s="209" t="s">
        <v>156</v>
      </c>
      <c r="E22" s="163" t="s">
        <v>168</v>
      </c>
    </row>
    <row r="23" spans="3:5" ht="15">
      <c r="C23" s="165" t="s">
        <v>155</v>
      </c>
      <c r="D23" s="210" t="s">
        <v>157</v>
      </c>
      <c r="E23" s="211" t="s">
        <v>155</v>
      </c>
    </row>
    <row r="24" spans="3:5" ht="15">
      <c r="C24" s="165" t="s">
        <v>159</v>
      </c>
      <c r="D24" s="210" t="s">
        <v>159</v>
      </c>
      <c r="E24" s="211" t="s">
        <v>159</v>
      </c>
    </row>
    <row r="25" spans="3:5" ht="15.75" thickBot="1">
      <c r="C25" s="169" t="s">
        <v>158</v>
      </c>
      <c r="D25" s="212" t="s">
        <v>158</v>
      </c>
      <c r="E25" s="213" t="s">
        <v>158</v>
      </c>
    </row>
  </sheetData>
  <sheetProtection password="E216" sheet="1"/>
  <mergeCells count="2">
    <mergeCell ref="C11:D11"/>
    <mergeCell ref="E11:F11"/>
  </mergeCells>
  <conditionalFormatting sqref="D16">
    <cfRule type="expression" priority="1" dxfId="26">
      <formula>(($G$12+$I$12)&lt;&gt;$K$12)</formula>
    </cfRule>
  </conditionalFormatting>
  <dataValidations count="1">
    <dataValidation type="list" allowBlank="1" showInputMessage="1" showErrorMessage="1" sqref="C6">
      <formula1>kriips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:A3"/>
    </sheetView>
  </sheetViews>
  <sheetFormatPr defaultColWidth="9.140625" defaultRowHeight="15"/>
  <sheetData>
    <row r="1" ht="15">
      <c r="A1" t="s">
        <v>166</v>
      </c>
    </row>
    <row r="2" ht="15">
      <c r="A2" t="s">
        <v>84</v>
      </c>
    </row>
    <row r="3" ht="15">
      <c r="A3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DEBIAIS-SAINTON Vanessa (EAC)</dc:creator>
  <cp:keywords/>
  <dc:description/>
  <cp:lastModifiedBy>Katriin Ranniku</cp:lastModifiedBy>
  <cp:lastPrinted>2015-03-09T12:37:12Z</cp:lastPrinted>
  <dcterms:created xsi:type="dcterms:W3CDTF">2014-07-03T15:11:23Z</dcterms:created>
  <dcterms:modified xsi:type="dcterms:W3CDTF">2017-05-06T19:55:38Z</dcterms:modified>
  <cp:category/>
  <cp:version/>
  <cp:contentType/>
  <cp:contentStatus/>
</cp:coreProperties>
</file>